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751B\2017\"/>
    </mc:Choice>
  </mc:AlternateContent>
  <bookViews>
    <workbookView xWindow="240" yWindow="90" windowWidth="9135" windowHeight="4965" tabRatio="736" activeTab="5"/>
  </bookViews>
  <sheets>
    <sheet name="G-2" sheetId="4684" r:id="rId1"/>
    <sheet name="G-3" sheetId="4686" r:id="rId2"/>
    <sheet name="G-4" sheetId="4677" r:id="rId3"/>
    <sheet name="G-Totales" sheetId="4681" r:id="rId4"/>
    <sheet name="G-7" sheetId="4690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4">'G-7'!$A$1:$U$58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M10" i="4677"/>
  <c r="M10" i="4686"/>
  <c r="M11" i="4686"/>
  <c r="M12" i="4686"/>
  <c r="M13" i="4686"/>
  <c r="M14" i="4686"/>
  <c r="M15" i="4686"/>
  <c r="M16" i="4686"/>
  <c r="M17" i="4686"/>
  <c r="M18" i="4686"/>
  <c r="M19" i="4686"/>
  <c r="M20" i="4686"/>
  <c r="M21" i="4686"/>
  <c r="M22" i="4686"/>
  <c r="U19" i="4690" l="1"/>
  <c r="U17" i="4690"/>
  <c r="U21" i="4690"/>
  <c r="U15" i="4690"/>
  <c r="U13" i="4690"/>
  <c r="N14" i="4690"/>
  <c r="N22" i="4690"/>
  <c r="N18" i="4690"/>
  <c r="N20" i="4690"/>
  <c r="N16" i="4690"/>
  <c r="G17" i="4690"/>
  <c r="N10" i="4690"/>
  <c r="G19" i="4690"/>
  <c r="G13" i="4690"/>
  <c r="U14" i="4690"/>
  <c r="U16" i="4690"/>
  <c r="U18" i="4690"/>
  <c r="U20" i="4690"/>
  <c r="N12" i="4690"/>
  <c r="N13" i="4690"/>
  <c r="N15" i="4690"/>
  <c r="N17" i="4690"/>
  <c r="N19" i="4690"/>
  <c r="N21" i="4690"/>
  <c r="G14" i="4690"/>
  <c r="N11" i="4690"/>
  <c r="G15" i="4690"/>
  <c r="G16" i="4690"/>
  <c r="G18" i="4690"/>
  <c r="AD16" i="4688"/>
  <c r="M16" i="4688"/>
  <c r="B16" i="4688"/>
  <c r="U23" i="4690" l="1"/>
  <c r="G23" i="4690"/>
  <c r="N23" i="4690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Y24" i="4688"/>
  <c r="Z24" i="4688"/>
  <c r="AA24" i="4688"/>
  <c r="AB24" i="4688"/>
  <c r="X24" i="4688"/>
  <c r="W24" i="4688"/>
  <c r="V24" i="4688"/>
  <c r="T21" i="4686"/>
  <c r="AO24" i="4688" s="1"/>
  <c r="T20" i="4686"/>
  <c r="AN24" i="4688" s="1"/>
  <c r="T19" i="4686"/>
  <c r="AM24" i="4688" s="1"/>
  <c r="T18" i="4686"/>
  <c r="AL24" i="4688" s="1"/>
  <c r="T17" i="4686"/>
  <c r="AK24" i="4688" s="1"/>
  <c r="T16" i="4686"/>
  <c r="AJ24" i="4688" s="1"/>
  <c r="T15" i="4686"/>
  <c r="AI24" i="4688" s="1"/>
  <c r="T14" i="4686"/>
  <c r="AH24" i="4688" s="1"/>
  <c r="T13" i="4686"/>
  <c r="AG24" i="4688" s="1"/>
  <c r="T12" i="4686"/>
  <c r="AF24" i="4688" s="1"/>
  <c r="T11" i="4686"/>
  <c r="AE24" i="4688" s="1"/>
  <c r="T10" i="4686"/>
  <c r="AD24" i="4688" s="1"/>
  <c r="U24" i="4688"/>
  <c r="T24" i="4688"/>
  <c r="S24" i="4688"/>
  <c r="R24" i="4688"/>
  <c r="Q24" i="4688"/>
  <c r="P24" i="4688"/>
  <c r="F11" i="4686"/>
  <c r="C24" i="4688" s="1"/>
  <c r="F12" i="4686"/>
  <c r="D24" i="4688" s="1"/>
  <c r="F13" i="4686"/>
  <c r="E24" i="4688" s="1"/>
  <c r="F14" i="4686"/>
  <c r="F24" i="4688" s="1"/>
  <c r="F15" i="4686"/>
  <c r="G24" i="4688" s="1"/>
  <c r="F16" i="4686"/>
  <c r="H24" i="4688" s="1"/>
  <c r="F17" i="4686"/>
  <c r="I24" i="4688" s="1"/>
  <c r="F18" i="4686"/>
  <c r="J24" i="4688" s="1"/>
  <c r="F19" i="4686"/>
  <c r="K24" i="4688" s="1"/>
  <c r="F20" i="4686"/>
  <c r="M24" i="4688" s="1"/>
  <c r="F21" i="4686"/>
  <c r="N24" i="4688" s="1"/>
  <c r="F22" i="4686"/>
  <c r="O24" i="4688" s="1"/>
  <c r="F10" i="4686"/>
  <c r="B24" i="4688" s="1"/>
  <c r="M19" i="4677"/>
  <c r="Y30" i="4688" s="1"/>
  <c r="M20" i="4677"/>
  <c r="Z30" i="4688" s="1"/>
  <c r="M21" i="4677"/>
  <c r="AA30" i="4688" s="1"/>
  <c r="M22" i="4677"/>
  <c r="AB30" i="4688" s="1"/>
  <c r="M18" i="4677"/>
  <c r="X30" i="4688" s="1"/>
  <c r="M17" i="4677"/>
  <c r="W30" i="4688" s="1"/>
  <c r="M16" i="4677"/>
  <c r="V30" i="4688" s="1"/>
  <c r="T21" i="4677"/>
  <c r="AO30" i="4688" s="1"/>
  <c r="T20" i="4677"/>
  <c r="AN30" i="4688" s="1"/>
  <c r="T19" i="4677"/>
  <c r="AM30" i="4688" s="1"/>
  <c r="T18" i="4677"/>
  <c r="AL30" i="4688" s="1"/>
  <c r="T17" i="4677"/>
  <c r="AK30" i="4688" s="1"/>
  <c r="T16" i="4677"/>
  <c r="AJ30" i="4688" s="1"/>
  <c r="T15" i="4677"/>
  <c r="AI30" i="4688" s="1"/>
  <c r="T14" i="4677"/>
  <c r="AH30" i="4688" s="1"/>
  <c r="T13" i="4677"/>
  <c r="AG30" i="4688" s="1"/>
  <c r="T12" i="4677"/>
  <c r="AF30" i="4688" s="1"/>
  <c r="T11" i="4677"/>
  <c r="AE30" i="4688" s="1"/>
  <c r="T10" i="4677"/>
  <c r="AD30" i="4688" s="1"/>
  <c r="M15" i="4677"/>
  <c r="U30" i="4688" s="1"/>
  <c r="M14" i="4677"/>
  <c r="T30" i="4688" s="1"/>
  <c r="M13" i="4677"/>
  <c r="S30" i="4688" s="1"/>
  <c r="M12" i="4677"/>
  <c r="R30" i="4688" s="1"/>
  <c r="M11" i="4677"/>
  <c r="Q30" i="4688" s="1"/>
  <c r="P30" i="4688"/>
  <c r="F11" i="4677"/>
  <c r="C30" i="4688" s="1"/>
  <c r="F12" i="4677"/>
  <c r="D30" i="4688" s="1"/>
  <c r="F13" i="4677"/>
  <c r="E30" i="4688" s="1"/>
  <c r="F14" i="4677"/>
  <c r="F30" i="4688" s="1"/>
  <c r="F15" i="4677"/>
  <c r="G30" i="4688" s="1"/>
  <c r="F16" i="4677"/>
  <c r="H30" i="4688" s="1"/>
  <c r="F17" i="4677"/>
  <c r="I30" i="4688" s="1"/>
  <c r="F18" i="4677"/>
  <c r="J30" i="4688" s="1"/>
  <c r="F19" i="4677"/>
  <c r="K30" i="4688" s="1"/>
  <c r="F20" i="4677"/>
  <c r="M30" i="4688" s="1"/>
  <c r="F21" i="4677"/>
  <c r="N30" i="4688" s="1"/>
  <c r="F22" i="4677"/>
  <c r="O30" i="4688" s="1"/>
  <c r="F10" i="4677"/>
  <c r="B30" i="4688" s="1"/>
  <c r="J28" i="4689" l="1"/>
  <c r="D26" i="4688" s="1"/>
  <c r="J34" i="4689"/>
  <c r="J31" i="4689"/>
  <c r="P26" i="4688" s="1"/>
  <c r="J20" i="4689"/>
  <c r="J26" i="4689"/>
  <c r="AK20" i="4688" s="1"/>
  <c r="J25" i="4689"/>
  <c r="J22" i="4689"/>
  <c r="P20" i="4688" s="1"/>
  <c r="AN25" i="4688"/>
  <c r="CB20" i="4688" s="1"/>
  <c r="J32" i="4689"/>
  <c r="U26" i="4688" s="1"/>
  <c r="J24" i="4689"/>
  <c r="Z20" i="4688" s="1"/>
  <c r="J23" i="4689"/>
  <c r="U20" i="4688" s="1"/>
  <c r="AL31" i="4688"/>
  <c r="BZ19" i="4688" s="1"/>
  <c r="AN31" i="4688"/>
  <c r="CB19" i="4688" s="1"/>
  <c r="AL25" i="4688"/>
  <c r="BZ20" i="4688" s="1"/>
  <c r="AH25" i="4688"/>
  <c r="BV20" i="4688" s="1"/>
  <c r="AJ25" i="4688"/>
  <c r="BX20" i="4688" s="1"/>
  <c r="T17" i="4681"/>
  <c r="V19" i="4688"/>
  <c r="BK18" i="4688" s="1"/>
  <c r="X19" i="4688"/>
  <c r="BM18" i="4688" s="1"/>
  <c r="T19" i="4688"/>
  <c r="BI18" i="4688" s="1"/>
  <c r="AM25" i="4688"/>
  <c r="CA20" i="4688" s="1"/>
  <c r="AO25" i="4688"/>
  <c r="CC20" i="4688" s="1"/>
  <c r="J44" i="4689"/>
  <c r="AF32" i="4688"/>
  <c r="J45" i="4689"/>
  <c r="J41" i="4689"/>
  <c r="P32" i="4688"/>
  <c r="J42" i="4689"/>
  <c r="J38" i="4689"/>
  <c r="D32" i="4688"/>
  <c r="J39" i="4689"/>
  <c r="AF26" i="4688"/>
  <c r="AO26" i="4688"/>
  <c r="J35" i="4689"/>
  <c r="Z26" i="4688"/>
  <c r="J26" i="4688"/>
  <c r="J29" i="4689"/>
  <c r="AF20" i="4688"/>
  <c r="J27" i="4689"/>
  <c r="G20" i="4688"/>
  <c r="J19" i="4689"/>
  <c r="J21" i="4689"/>
  <c r="AF15" i="4688"/>
  <c r="AF16" i="4688" s="1"/>
  <c r="J18" i="4689"/>
  <c r="J17" i="4689"/>
  <c r="U15" i="4688"/>
  <c r="U16" i="4688" s="1"/>
  <c r="P15" i="4688"/>
  <c r="P16" i="4688" s="1"/>
  <c r="J15" i="4689"/>
  <c r="D15" i="4688"/>
  <c r="D16" i="4688" s="1"/>
  <c r="J12" i="4689"/>
  <c r="J11" i="4689"/>
  <c r="AG31" i="4688"/>
  <c r="AO31" i="4688"/>
  <c r="CC19" i="4688" s="1"/>
  <c r="T31" i="4688"/>
  <c r="BI19" i="4688" s="1"/>
  <c r="V31" i="4688"/>
  <c r="BK19" i="4688" s="1"/>
  <c r="X31" i="4688"/>
  <c r="BM19" i="4688" s="1"/>
  <c r="Y31" i="4688"/>
  <c r="BN19" i="4688" s="1"/>
  <c r="E31" i="4688"/>
  <c r="T25" i="4688"/>
  <c r="BI20" i="4688" s="1"/>
  <c r="V25" i="4688"/>
  <c r="BK20" i="4688" s="1"/>
  <c r="X25" i="4688"/>
  <c r="BM20" i="4688" s="1"/>
  <c r="Y25" i="4688"/>
  <c r="BN20" i="4688" s="1"/>
  <c r="AA25" i="4688"/>
  <c r="BP20" i="4688" s="1"/>
  <c r="E19" i="4688"/>
  <c r="AI31" i="4688"/>
  <c r="BW19" i="4688" s="1"/>
  <c r="S31" i="4688"/>
  <c r="BH19" i="4688" s="1"/>
  <c r="R31" i="4688"/>
  <c r="BG19" i="4688" s="1"/>
  <c r="U31" i="4688"/>
  <c r="BJ19" i="4688" s="1"/>
  <c r="W31" i="4688"/>
  <c r="BL19" i="4688" s="1"/>
  <c r="Z31" i="4688"/>
  <c r="BO19" i="4688" s="1"/>
  <c r="AA31" i="4688"/>
  <c r="BP19" i="4688" s="1"/>
  <c r="AB31" i="4688"/>
  <c r="BQ19" i="4688" s="1"/>
  <c r="Q31" i="4688"/>
  <c r="BF19" i="4688" s="1"/>
  <c r="P31" i="4688"/>
  <c r="J31" i="4688"/>
  <c r="AZ19" i="4688" s="1"/>
  <c r="H31" i="4688"/>
  <c r="AX19" i="4688" s="1"/>
  <c r="F31" i="4688"/>
  <c r="AV19" i="4688" s="1"/>
  <c r="G31" i="4688"/>
  <c r="AW19" i="4688" s="1"/>
  <c r="K31" i="4688"/>
  <c r="BA19" i="4688" s="1"/>
  <c r="I31" i="4688"/>
  <c r="AY19" i="4688" s="1"/>
  <c r="AG25" i="4688"/>
  <c r="S25" i="4688"/>
  <c r="BH20" i="4688" s="1"/>
  <c r="U25" i="4688"/>
  <c r="BJ20" i="4688" s="1"/>
  <c r="W25" i="4688"/>
  <c r="BL20" i="4688" s="1"/>
  <c r="Z25" i="4688"/>
  <c r="BO20" i="4688" s="1"/>
  <c r="AB25" i="4688"/>
  <c r="BQ20" i="4688" s="1"/>
  <c r="R25" i="4688"/>
  <c r="BG20" i="4688" s="1"/>
  <c r="F25" i="4688"/>
  <c r="AV20" i="4688" s="1"/>
  <c r="P25" i="4688"/>
  <c r="K25" i="4688"/>
  <c r="BA20" i="4688" s="1"/>
  <c r="I25" i="4688"/>
  <c r="AY20" i="4688" s="1"/>
  <c r="G25" i="4688"/>
  <c r="AW20" i="4688" s="1"/>
  <c r="H25" i="4688"/>
  <c r="AX20" i="4688" s="1"/>
  <c r="Q25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6" i="4688"/>
  <c r="AF36" i="4688"/>
  <c r="AJ36" i="4688"/>
  <c r="AN36" i="4688"/>
  <c r="AI36" i="4688"/>
  <c r="AO36" i="4688"/>
  <c r="S19" i="4688"/>
  <c r="BH18" i="4688" s="1"/>
  <c r="U19" i="4688"/>
  <c r="BJ18" i="4688" s="1"/>
  <c r="W19" i="4688"/>
  <c r="BL18" i="4688" s="1"/>
  <c r="R19" i="4688"/>
  <c r="BG18" i="4688" s="1"/>
  <c r="Z36" i="4688"/>
  <c r="M11" i="4681"/>
  <c r="Q19" i="4688"/>
  <c r="BF18" i="4688" s="1"/>
  <c r="P36" i="4688"/>
  <c r="X36" i="4688"/>
  <c r="AB36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6" i="4688"/>
  <c r="D36" i="4688"/>
  <c r="N36" i="4688"/>
  <c r="K36" i="4688"/>
  <c r="I36" i="4688"/>
  <c r="AH36" i="4688"/>
  <c r="AK14" i="4688"/>
  <c r="BY12" i="4688" s="1"/>
  <c r="AL36" i="4688"/>
  <c r="AO14" i="4688"/>
  <c r="CC12" i="4688" s="1"/>
  <c r="AE36" i="4688"/>
  <c r="AH14" i="4688"/>
  <c r="BV12" i="4688" s="1"/>
  <c r="AJ14" i="4688"/>
  <c r="BX12" i="4688" s="1"/>
  <c r="AG36" i="4688"/>
  <c r="AM14" i="4688"/>
  <c r="CA12" i="4688" s="1"/>
  <c r="AM36" i="4688"/>
  <c r="AK36" i="4688"/>
  <c r="AL37" i="4688" s="1"/>
  <c r="BZ23" i="4688" s="1"/>
  <c r="R36" i="4688"/>
  <c r="U14" i="4688"/>
  <c r="BJ12" i="4688" s="1"/>
  <c r="T36" i="4688"/>
  <c r="W14" i="4688"/>
  <c r="BL12" i="4688" s="1"/>
  <c r="V36" i="4688"/>
  <c r="Y14" i="4688"/>
  <c r="BN12" i="4688" s="1"/>
  <c r="AA14" i="4688"/>
  <c r="BP12" i="4688" s="1"/>
  <c r="AA36" i="4688"/>
  <c r="AB14" i="4688"/>
  <c r="BQ12" i="4688" s="1"/>
  <c r="Q36" i="4688"/>
  <c r="T14" i="4688"/>
  <c r="BI12" i="4688" s="1"/>
  <c r="S36" i="4688"/>
  <c r="V14" i="4688"/>
  <c r="BK12" i="4688" s="1"/>
  <c r="U36" i="4688"/>
  <c r="X14" i="4688"/>
  <c r="BM12" i="4688" s="1"/>
  <c r="W36" i="4688"/>
  <c r="Z14" i="4688"/>
  <c r="BO12" i="4688" s="1"/>
  <c r="O36" i="4688"/>
  <c r="R14" i="4688"/>
  <c r="BG12" i="4688" s="1"/>
  <c r="M36" i="4688"/>
  <c r="P14" i="4688"/>
  <c r="BE12" i="4688" s="1"/>
  <c r="K14" i="4688"/>
  <c r="BA12" i="4688" s="1"/>
  <c r="H36" i="4688"/>
  <c r="G36" i="4688"/>
  <c r="J14" i="4688"/>
  <c r="AZ12" i="4688" s="1"/>
  <c r="E36" i="4688"/>
  <c r="H14" i="4688"/>
  <c r="AX12" i="4688" s="1"/>
  <c r="C36" i="4688"/>
  <c r="E14" i="4688"/>
  <c r="AU12" i="4688" s="1"/>
  <c r="F14" i="4688"/>
  <c r="AV12" i="4688" s="1"/>
  <c r="B36" i="4688"/>
  <c r="J36" i="4688"/>
  <c r="AK31" i="4688"/>
  <c r="BY19" i="4688" s="1"/>
  <c r="AM31" i="4688"/>
  <c r="CA19" i="4688" s="1"/>
  <c r="AJ31" i="4688"/>
  <c r="BX19" i="4688" s="1"/>
  <c r="AH31" i="4688"/>
  <c r="BV19" i="4688" s="1"/>
  <c r="AK25" i="4688"/>
  <c r="BY20" i="4688" s="1"/>
  <c r="AI25" i="4688"/>
  <c r="BW20" i="4688" s="1"/>
  <c r="J25" i="4688"/>
  <c r="AZ20" i="4688" s="1"/>
  <c r="E25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6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7" i="4688"/>
  <c r="BY23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33" i="4688"/>
  <c r="BE19" i="4688"/>
  <c r="M33" i="4688"/>
  <c r="AU19" i="4688"/>
  <c r="B33" i="4688"/>
  <c r="BU20" i="4688"/>
  <c r="AD27" i="4688"/>
  <c r="AU20" i="4688"/>
  <c r="B27" i="4688"/>
  <c r="BE20" i="4688"/>
  <c r="M27" i="4688"/>
  <c r="BU18" i="4688"/>
  <c r="AD21" i="4688"/>
  <c r="BE18" i="4688"/>
  <c r="M21" i="4688"/>
  <c r="AU18" i="4688"/>
  <c r="B21" i="4688"/>
  <c r="W37" i="4688"/>
  <c r="BL23" i="4688" s="1"/>
  <c r="AO37" i="4688"/>
  <c r="CC23" i="4688" s="1"/>
  <c r="AM37" i="4688"/>
  <c r="CA23" i="4688" s="1"/>
  <c r="AJ37" i="4688"/>
  <c r="BX23" i="4688" s="1"/>
  <c r="AH37" i="4688"/>
  <c r="BV23" i="4688" s="1"/>
  <c r="AI37" i="4688"/>
  <c r="BW23" i="4688" s="1"/>
  <c r="U23" i="4684"/>
  <c r="Z37" i="4688"/>
  <c r="BO23" i="4688" s="1"/>
  <c r="R37" i="4688"/>
  <c r="BG23" i="4688" s="1"/>
  <c r="I37" i="4688"/>
  <c r="AY23" i="4688" s="1"/>
  <c r="H37" i="4688"/>
  <c r="AX23" i="4688" s="1"/>
  <c r="V37" i="4688"/>
  <c r="BK23" i="4688" s="1"/>
  <c r="S37" i="4688"/>
  <c r="BH23" i="4688" s="1"/>
  <c r="AA37" i="4688"/>
  <c r="BP23" i="4688" s="1"/>
  <c r="E37" i="4688"/>
  <c r="AU23" i="4688" s="1"/>
  <c r="Y37" i="4688"/>
  <c r="BN23" i="4688" s="1"/>
  <c r="U37" i="4688"/>
  <c r="BJ23" i="4688" s="1"/>
  <c r="AB37" i="4688"/>
  <c r="BQ23" i="4688" s="1"/>
  <c r="AO32" i="4688"/>
  <c r="AK32" i="4688"/>
  <c r="Z32" i="4688"/>
  <c r="U32" i="4688"/>
  <c r="J32" i="4688"/>
  <c r="G32" i="4688"/>
  <c r="AK26" i="4688"/>
  <c r="G26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7" i="4688"/>
  <c r="BM23" i="4688" s="1"/>
  <c r="T37" i="4688"/>
  <c r="BI23" i="4688" s="1"/>
  <c r="Q37" i="4688"/>
  <c r="BF23" i="4688" s="1"/>
  <c r="K37" i="4688"/>
  <c r="BA23" i="4688" s="1"/>
  <c r="F37" i="4688"/>
  <c r="AV23" i="4688" s="1"/>
  <c r="P37" i="4688"/>
  <c r="BE23" i="4688" s="1"/>
  <c r="AG37" i="4688"/>
  <c r="BU23" i="4688" s="1"/>
  <c r="J37" i="4688"/>
  <c r="AZ23" i="4688" s="1"/>
  <c r="G37" i="4688"/>
  <c r="AW23" i="4688" s="1"/>
  <c r="AN37" i="4688"/>
  <c r="CB23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3" i="4688" l="1"/>
  <c r="AK33" i="4688"/>
  <c r="AF33" i="4688"/>
  <c r="J33" i="4688"/>
  <c r="G33" i="4688"/>
  <c r="D33" i="4688"/>
  <c r="Z33" i="4688"/>
  <c r="P33" i="4688"/>
  <c r="U33" i="4688"/>
  <c r="AO27" i="4688"/>
  <c r="AK27" i="4688"/>
  <c r="AF27" i="4688"/>
  <c r="Z27" i="4688"/>
  <c r="P27" i="4688"/>
  <c r="U27" i="4688"/>
  <c r="J27" i="4688"/>
  <c r="G27" i="4688"/>
  <c r="D27" i="4688"/>
  <c r="AO21" i="4688"/>
  <c r="AK21" i="4688"/>
  <c r="AF21" i="4688"/>
  <c r="J21" i="4688"/>
  <c r="G21" i="4688"/>
  <c r="D21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<sst xmlns="http://schemas.openxmlformats.org/spreadsheetml/2006/main" count="824" uniqueCount="157">
  <si>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</si>
  <si>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</si>
  <si>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</si>
  <si>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</si>
  <si>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</si>
  <si>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</si>
  <si>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</si>
  <si>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</si>
  <si>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</si>
  <si>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</si>
  <si>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</si>
  <si>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</si>
  <si>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</si>
  <si>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</si>
  <si>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</si>
  <si>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</si>
  <si>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</si>
  <si>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</si>
  <si>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</si>
  <si>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</si>
  <si>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</si>
  <si>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</si>
  <si>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</si>
  <si>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</si>
  <si>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</si>
  <si>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</si>
  <si>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</si>
  <si>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</si>
  <si>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</si>
  <si>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</si>
  <si>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</si>
  <si>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</si>
  <si>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</si>
  <si>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</si>
  <si>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</si>
  <si>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</si>
  <si>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</si>
  <si>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</si>
  <si>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</si>
  <si>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</si>
  <si>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</si>
  <si>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</si>
  <si>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</si>
  <si>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</si>
  <si>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</si>
  <si>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</si>
  <si>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</si>
  <si>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</si>
  <si>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</si>
  <si>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</si>
  <si>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</si>
  <si>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</si>
  <si>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</si>
  <si>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</si>
  <si>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</si>
  <si>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</si>
  <si>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</si>
  <si>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</si>
  <si>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</si>
  <si>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</si>
  <si>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</si>
  <si>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</si>
  <si>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</si>
  <si>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</si>
  <si>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</si>
  <si>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</si>
  <si>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</si>
  <si>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</si>
  <si>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</si>
  <si>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</si>
  <si>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</si>
  <si>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</si>
  <si>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</si>
  <si>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</si>
  <si>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</si>
  <si>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</si>
  <si>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</si>
  <si>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</si>
  <si>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</si>
  <si>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</si>
  <si>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</si>
  <si>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</si>
  <si>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</si>
  <si>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</si>
  <si>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</si>
  <si>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</si>
  <si>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</si>
  <si>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</si>
  <si>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</si>
  <si>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</si>
  <si>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</si>
  <si>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</si>
  <si>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</si>
  <si>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</si>
  <si>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</si>
  <si>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</si>
  <si>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</si>
  <si>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</si>
  <si>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</si>
  <si>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</si>
  <si>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</si>
  <si>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</si>
  <si>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</si>
  <si>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</si>
  <si>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</si>
  <si>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</si>
  <si>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</si>
  <si>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</si>
  <si>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</si>
  <si>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</si>
  <si>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</si>
  <si>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</si>
  <si>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</si>
  <si>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</si>
  <si>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</si>
  <si>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</si>
  <si>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</si>
  <si>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</si>
  <si>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</si>
  <si>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</si>
  <si>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</si>
  <si>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</si>
  <si>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</si>
  <si>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</si>
  <si>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</si>
  <si>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</si>
  <si>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</si>
  <si>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</si>
  <si>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</si>
  <si>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</si>
  <si>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</si>
  <si>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</si>
  <si>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</si>
  <si>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</si>
  <si>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</si>
  <si>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</si>
  <si>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</si>
  <si>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</si>
  <si>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</si>
  <si>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</si>
  <si>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</si>
  <si>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</si>
  <si>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</si>
  <si>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</si>
  <si>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</si>
  <si>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</si>
  <si>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</si>
  <si>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</si>
  <si>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</si>
  <si>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87 X CARRERA 51B</t>
  </si>
  <si>
    <t>8751B</t>
  </si>
  <si>
    <t>JULIO VASQUEZ</t>
  </si>
  <si>
    <t xml:space="preserve">VOL MAX </t>
  </si>
  <si>
    <t>IVAN FONSECA</t>
  </si>
  <si>
    <t>7 (OCC-NORTE)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</si>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</sst>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" fillId="0" borderId="0" xfId="0" applyFont="1" applyBorder="1"/>
    <xf numFmtId="1" fontId="22" fillId="0" borderId="0" xfId="0" applyNumberFormat="1" applyFont="1" applyBorder="1" applyAlignment="1">
      <alignment horizontal="center"/>
    </xf>
    <xf numFmtId="0" fontId="2" fillId="0" borderId="0" xfId="0" applyFont="1" applyBorder="1"/>
    <xf numFmtId="164" fontId="22" fillId="0" borderId="0" xfId="0" applyNumberFormat="1" applyFont="1" applyBorder="1" applyAlignment="1">
      <alignment horizontal="center"/>
    </xf>
    <xf numFmtId="38" fontId="22" fillId="0" borderId="0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228.5</c:v>
                </c:pt>
                <c:pt idx="1">
                  <c:v>232.5</c:v>
                </c:pt>
                <c:pt idx="2">
                  <c:v>216.5</c:v>
                </c:pt>
                <c:pt idx="3">
                  <c:v>203</c:v>
                </c:pt>
                <c:pt idx="4">
                  <c:v>230.5</c:v>
                </c:pt>
                <c:pt idx="5">
                  <c:v>213</c:v>
                </c:pt>
                <c:pt idx="6">
                  <c:v>226.5</c:v>
                </c:pt>
                <c:pt idx="7">
                  <c:v>222.5</c:v>
                </c:pt>
                <c:pt idx="8">
                  <c:v>176</c:v>
                </c:pt>
                <c:pt idx="9">
                  <c:v>222.5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04424"/>
        <c:axId val="164104816"/>
      </c:barChart>
      <c:catAx>
        <c:axId val="16410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0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563.5</c:v>
                </c:pt>
                <c:pt idx="1">
                  <c:v>587.5</c:v>
                </c:pt>
                <c:pt idx="2">
                  <c:v>625</c:v>
                </c:pt>
                <c:pt idx="3">
                  <c:v>592.5</c:v>
                </c:pt>
                <c:pt idx="4">
                  <c:v>627</c:v>
                </c:pt>
                <c:pt idx="5">
                  <c:v>666.5</c:v>
                </c:pt>
                <c:pt idx="6">
                  <c:v>651</c:v>
                </c:pt>
                <c:pt idx="7">
                  <c:v>639</c:v>
                </c:pt>
                <c:pt idx="8">
                  <c:v>590</c:v>
                </c:pt>
                <c:pt idx="9">
                  <c:v>613.5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37416"/>
        <c:axId val="164937024"/>
      </c:barChart>
      <c:catAx>
        <c:axId val="164937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3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37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661.5</c:v>
                </c:pt>
                <c:pt idx="1">
                  <c:v>683</c:v>
                </c:pt>
                <c:pt idx="2">
                  <c:v>719.5</c:v>
                </c:pt>
                <c:pt idx="3">
                  <c:v>718.5</c:v>
                </c:pt>
                <c:pt idx="4">
                  <c:v>706.5</c:v>
                </c:pt>
                <c:pt idx="5">
                  <c:v>733</c:v>
                </c:pt>
                <c:pt idx="6">
                  <c:v>737</c:v>
                </c:pt>
                <c:pt idx="7">
                  <c:v>670</c:v>
                </c:pt>
                <c:pt idx="8">
                  <c:v>656</c:v>
                </c:pt>
                <c:pt idx="9">
                  <c:v>647</c:v>
                </c:pt>
                <c:pt idx="10">
                  <c:v>628.5</c:v>
                </c:pt>
                <c:pt idx="11">
                  <c:v>618.5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31680"/>
        <c:axId val="165832072"/>
      </c:barChart>
      <c:catAx>
        <c:axId val="16583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32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32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3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591.5</c:v>
                </c:pt>
                <c:pt idx="1">
                  <c:v>658</c:v>
                </c:pt>
                <c:pt idx="2">
                  <c:v>693</c:v>
                </c:pt>
                <c:pt idx="3">
                  <c:v>645.5</c:v>
                </c:pt>
                <c:pt idx="4">
                  <c:v>666</c:v>
                </c:pt>
                <c:pt idx="5">
                  <c:v>691</c:v>
                </c:pt>
                <c:pt idx="6">
                  <c:v>681</c:v>
                </c:pt>
                <c:pt idx="7">
                  <c:v>604.5</c:v>
                </c:pt>
                <c:pt idx="8">
                  <c:v>581.5</c:v>
                </c:pt>
                <c:pt idx="9">
                  <c:v>569</c:v>
                </c:pt>
                <c:pt idx="10">
                  <c:v>630.5</c:v>
                </c:pt>
                <c:pt idx="11">
                  <c:v>658.5</c:v>
                </c:pt>
                <c:pt idx="12">
                  <c:v>674.5</c:v>
                </c:pt>
                <c:pt idx="13">
                  <c:v>728</c:v>
                </c:pt>
                <c:pt idx="14">
                  <c:v>671</c:v>
                </c:pt>
                <c:pt idx="15">
                  <c:v>707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32856"/>
        <c:axId val="165833248"/>
      </c:barChart>
      <c:catAx>
        <c:axId val="165832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3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3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32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'G-7'!$A$10:$A$19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'G-7'!$F$10:$F$19</c:f>
              <c:numCache>
                <c:formatCode>0</c:formatCode>
                <c:ptCount val="10"/>
                <c:pt idx="0">
                  <c:v>76.5</c:v>
                </c:pt>
                <c:pt idx="1">
                  <c:v>96</c:v>
                </c:pt>
                <c:pt idx="2">
                  <c:v>82</c:v>
                </c:pt>
                <c:pt idx="3">
                  <c:v>73.5</c:v>
                </c:pt>
                <c:pt idx="4">
                  <c:v>95</c:v>
                </c:pt>
                <c:pt idx="5">
                  <c:v>98</c:v>
                </c:pt>
                <c:pt idx="6">
                  <c:v>99.5</c:v>
                </c:pt>
                <c:pt idx="7">
                  <c:v>84.5</c:v>
                </c:pt>
                <c:pt idx="8">
                  <c:v>94.5</c:v>
                </c:pt>
                <c:pt idx="9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34032"/>
        <c:axId val="165834424"/>
      </c:barChart>
      <c:catAx>
        <c:axId val="16583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34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34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34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'G-7'!$T$10:$T$21</c:f>
              <c:numCache>
                <c:formatCode>0</c:formatCode>
                <c:ptCount val="12"/>
                <c:pt idx="0">
                  <c:v>111</c:v>
                </c:pt>
                <c:pt idx="1">
                  <c:v>120.5</c:v>
                </c:pt>
                <c:pt idx="2">
                  <c:v>102.5</c:v>
                </c:pt>
                <c:pt idx="3">
                  <c:v>113</c:v>
                </c:pt>
                <c:pt idx="4">
                  <c:v>104</c:v>
                </c:pt>
                <c:pt idx="5">
                  <c:v>103.5</c:v>
                </c:pt>
                <c:pt idx="6">
                  <c:v>99.5</c:v>
                </c:pt>
                <c:pt idx="7">
                  <c:v>93.5</c:v>
                </c:pt>
                <c:pt idx="8">
                  <c:v>94.5</c:v>
                </c:pt>
                <c:pt idx="9">
                  <c:v>79.5</c:v>
                </c:pt>
                <c:pt idx="10">
                  <c:v>86.5</c:v>
                </c:pt>
                <c:pt idx="11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35208"/>
        <c:axId val="165166880"/>
      </c:barChart>
      <c:catAx>
        <c:axId val="16583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6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3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('G-7'!$F$20:$F$22,'G-7'!$M$10:$M$22)</c:f>
              <c:numCache>
                <c:formatCode>0</c:formatCode>
                <c:ptCount val="16"/>
                <c:pt idx="0">
                  <c:v>94.5</c:v>
                </c:pt>
                <c:pt idx="1">
                  <c:v>86.5</c:v>
                </c:pt>
                <c:pt idx="2">
                  <c:v>89.5</c:v>
                </c:pt>
                <c:pt idx="3">
                  <c:v>116</c:v>
                </c:pt>
                <c:pt idx="4">
                  <c:v>101.5</c:v>
                </c:pt>
                <c:pt idx="5">
                  <c:v>123</c:v>
                </c:pt>
                <c:pt idx="6">
                  <c:v>154</c:v>
                </c:pt>
                <c:pt idx="7">
                  <c:v>140</c:v>
                </c:pt>
                <c:pt idx="8">
                  <c:v>127.5</c:v>
                </c:pt>
                <c:pt idx="9">
                  <c:v>138.5</c:v>
                </c:pt>
                <c:pt idx="10">
                  <c:v>90.5</c:v>
                </c:pt>
                <c:pt idx="11">
                  <c:v>93.5</c:v>
                </c:pt>
                <c:pt idx="12">
                  <c:v>116.5</c:v>
                </c:pt>
                <c:pt idx="13">
                  <c:v>101</c:v>
                </c:pt>
                <c:pt idx="14">
                  <c:v>113</c:v>
                </c:pt>
                <c:pt idx="15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67664"/>
        <c:axId val="165168056"/>
      </c:barChart>
      <c:catAx>
        <c:axId val="16516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8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68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880.5</c:v>
                </c:pt>
                <c:pt idx="4">
                  <c:v>882.5</c:v>
                </c:pt>
                <c:pt idx="5">
                  <c:v>863</c:v>
                </c:pt>
                <c:pt idx="6">
                  <c:v>873</c:v>
                </c:pt>
                <c:pt idx="7">
                  <c:v>892.5</c:v>
                </c:pt>
                <c:pt idx="8">
                  <c:v>838</c:v>
                </c:pt>
                <c:pt idx="9">
                  <c:v>847.5</c:v>
                </c:pt>
                <c:pt idx="13">
                  <c:v>916.5</c:v>
                </c:pt>
                <c:pt idx="14">
                  <c:v>915</c:v>
                </c:pt>
                <c:pt idx="15">
                  <c:v>898</c:v>
                </c:pt>
                <c:pt idx="16">
                  <c:v>875</c:v>
                </c:pt>
                <c:pt idx="17">
                  <c:v>854.5</c:v>
                </c:pt>
                <c:pt idx="18">
                  <c:v>820.5</c:v>
                </c:pt>
                <c:pt idx="19">
                  <c:v>787.5</c:v>
                </c:pt>
                <c:pt idx="20">
                  <c:v>814.5</c:v>
                </c:pt>
                <c:pt idx="21">
                  <c:v>833</c:v>
                </c:pt>
                <c:pt idx="22">
                  <c:v>844.5</c:v>
                </c:pt>
                <c:pt idx="23">
                  <c:v>887.5</c:v>
                </c:pt>
                <c:pt idx="24">
                  <c:v>874</c:v>
                </c:pt>
                <c:pt idx="25">
                  <c:v>885</c:v>
                </c:pt>
                <c:pt idx="29">
                  <c:v>967</c:v>
                </c:pt>
                <c:pt idx="30">
                  <c:v>942.5</c:v>
                </c:pt>
                <c:pt idx="31">
                  <c:v>983</c:v>
                </c:pt>
                <c:pt idx="32">
                  <c:v>975.5</c:v>
                </c:pt>
                <c:pt idx="33">
                  <c:v>958</c:v>
                </c:pt>
                <c:pt idx="34">
                  <c:v>946.5</c:v>
                </c:pt>
                <c:pt idx="35">
                  <c:v>892</c:v>
                </c:pt>
                <c:pt idx="36">
                  <c:v>891</c:v>
                </c:pt>
                <c:pt idx="37">
                  <c:v>880.5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1179</c:v>
                </c:pt>
                <c:pt idx="4">
                  <c:v>1214</c:v>
                </c:pt>
                <c:pt idx="5">
                  <c:v>1292</c:v>
                </c:pt>
                <c:pt idx="6">
                  <c:v>1289</c:v>
                </c:pt>
                <c:pt idx="7">
                  <c:v>1299.5</c:v>
                </c:pt>
                <c:pt idx="8">
                  <c:v>1271</c:v>
                </c:pt>
                <c:pt idx="9">
                  <c:v>1210</c:v>
                </c:pt>
                <c:pt idx="13">
                  <c:v>1239</c:v>
                </c:pt>
                <c:pt idx="14">
                  <c:v>1272.5</c:v>
                </c:pt>
                <c:pt idx="15">
                  <c:v>1309.5</c:v>
                </c:pt>
                <c:pt idx="16">
                  <c:v>1302.5</c:v>
                </c:pt>
                <c:pt idx="17">
                  <c:v>1287</c:v>
                </c:pt>
                <c:pt idx="18">
                  <c:v>1265.5</c:v>
                </c:pt>
                <c:pt idx="19">
                  <c:v>1191.5</c:v>
                </c:pt>
                <c:pt idx="20">
                  <c:v>1159</c:v>
                </c:pt>
                <c:pt idx="21">
                  <c:v>1191.5</c:v>
                </c:pt>
                <c:pt idx="22">
                  <c:v>1253.5</c:v>
                </c:pt>
                <c:pt idx="23">
                  <c:v>1320.5</c:v>
                </c:pt>
                <c:pt idx="24">
                  <c:v>1345.5</c:v>
                </c:pt>
                <c:pt idx="25">
                  <c:v>1356</c:v>
                </c:pt>
                <c:pt idx="29">
                  <c:v>1310.5</c:v>
                </c:pt>
                <c:pt idx="30">
                  <c:v>1362.5</c:v>
                </c:pt>
                <c:pt idx="31">
                  <c:v>1366</c:v>
                </c:pt>
                <c:pt idx="32">
                  <c:v>1407.5</c:v>
                </c:pt>
                <c:pt idx="33">
                  <c:v>1365.5</c:v>
                </c:pt>
                <c:pt idx="34">
                  <c:v>1342.5</c:v>
                </c:pt>
                <c:pt idx="35">
                  <c:v>1317.5</c:v>
                </c:pt>
                <c:pt idx="36">
                  <c:v>1217</c:v>
                </c:pt>
                <c:pt idx="37">
                  <c:v>1189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309</c:v>
                </c:pt>
                <c:pt idx="4">
                  <c:v>335.5</c:v>
                </c:pt>
                <c:pt idx="5">
                  <c:v>356</c:v>
                </c:pt>
                <c:pt idx="6">
                  <c:v>375</c:v>
                </c:pt>
                <c:pt idx="7">
                  <c:v>391.5</c:v>
                </c:pt>
                <c:pt idx="8">
                  <c:v>437.5</c:v>
                </c:pt>
                <c:pt idx="9">
                  <c:v>436</c:v>
                </c:pt>
                <c:pt idx="13">
                  <c:v>432.5</c:v>
                </c:pt>
                <c:pt idx="14">
                  <c:v>475</c:v>
                </c:pt>
                <c:pt idx="15">
                  <c:v>488</c:v>
                </c:pt>
                <c:pt idx="16">
                  <c:v>506</c:v>
                </c:pt>
                <c:pt idx="17">
                  <c:v>501</c:v>
                </c:pt>
                <c:pt idx="18">
                  <c:v>472</c:v>
                </c:pt>
                <c:pt idx="19">
                  <c:v>457</c:v>
                </c:pt>
                <c:pt idx="20">
                  <c:v>412</c:v>
                </c:pt>
                <c:pt idx="21">
                  <c:v>415</c:v>
                </c:pt>
                <c:pt idx="22">
                  <c:v>434.5</c:v>
                </c:pt>
                <c:pt idx="23">
                  <c:v>483.5</c:v>
                </c:pt>
                <c:pt idx="24">
                  <c:v>512.5</c:v>
                </c:pt>
                <c:pt idx="25">
                  <c:v>539.5</c:v>
                </c:pt>
                <c:pt idx="29">
                  <c:v>505</c:v>
                </c:pt>
                <c:pt idx="30">
                  <c:v>522.5</c:v>
                </c:pt>
                <c:pt idx="31">
                  <c:v>528.5</c:v>
                </c:pt>
                <c:pt idx="32">
                  <c:v>512</c:v>
                </c:pt>
                <c:pt idx="33">
                  <c:v>523</c:v>
                </c:pt>
                <c:pt idx="34">
                  <c:v>507</c:v>
                </c:pt>
                <c:pt idx="35">
                  <c:v>500.5</c:v>
                </c:pt>
                <c:pt idx="36">
                  <c:v>493.5</c:v>
                </c:pt>
                <c:pt idx="37">
                  <c:v>480.5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VOL'!$AR$23:$CC$23</c:f>
              <c:numCache>
                <c:formatCode>General</c:formatCode>
                <c:ptCount val="38"/>
                <c:pt idx="3">
                  <c:v>2368.5</c:v>
                </c:pt>
                <c:pt idx="4">
                  <c:v>2432</c:v>
                </c:pt>
                <c:pt idx="5">
                  <c:v>2511</c:v>
                </c:pt>
                <c:pt idx="6">
                  <c:v>2537</c:v>
                </c:pt>
                <c:pt idx="7">
                  <c:v>2583.5</c:v>
                </c:pt>
                <c:pt idx="8">
                  <c:v>2546.5</c:v>
                </c:pt>
                <c:pt idx="9">
                  <c:v>2493.5</c:v>
                </c:pt>
                <c:pt idx="13">
                  <c:v>2588</c:v>
                </c:pt>
                <c:pt idx="14">
                  <c:v>2662.5</c:v>
                </c:pt>
                <c:pt idx="15">
                  <c:v>2695.5</c:v>
                </c:pt>
                <c:pt idx="16">
                  <c:v>2683.5</c:v>
                </c:pt>
                <c:pt idx="17">
                  <c:v>2642.5</c:v>
                </c:pt>
                <c:pt idx="18">
                  <c:v>2558</c:v>
                </c:pt>
                <c:pt idx="19">
                  <c:v>2436</c:v>
                </c:pt>
                <c:pt idx="20">
                  <c:v>2385.5</c:v>
                </c:pt>
                <c:pt idx="21">
                  <c:v>2439.5</c:v>
                </c:pt>
                <c:pt idx="22">
                  <c:v>2532.5</c:v>
                </c:pt>
                <c:pt idx="23">
                  <c:v>2691.5</c:v>
                </c:pt>
                <c:pt idx="24">
                  <c:v>2732</c:v>
                </c:pt>
                <c:pt idx="25">
                  <c:v>2780.5</c:v>
                </c:pt>
                <c:pt idx="29">
                  <c:v>2782.5</c:v>
                </c:pt>
                <c:pt idx="30">
                  <c:v>2827.5</c:v>
                </c:pt>
                <c:pt idx="31">
                  <c:v>2877.5</c:v>
                </c:pt>
                <c:pt idx="32">
                  <c:v>2895</c:v>
                </c:pt>
                <c:pt idx="33">
                  <c:v>2846.5</c:v>
                </c:pt>
                <c:pt idx="34">
                  <c:v>2796</c:v>
                </c:pt>
                <c:pt idx="35">
                  <c:v>2710</c:v>
                </c:pt>
                <c:pt idx="36">
                  <c:v>2601.5</c:v>
                </c:pt>
                <c:pt idx="37">
                  <c:v>2550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168840"/>
        <c:axId val="165169232"/>
      </c:lineChart>
      <c:catAx>
        <c:axId val="1651688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16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692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1688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259.5</c:v>
                </c:pt>
                <c:pt idx="1">
                  <c:v>238</c:v>
                </c:pt>
                <c:pt idx="2">
                  <c:v>226</c:v>
                </c:pt>
                <c:pt idx="3">
                  <c:v>243.5</c:v>
                </c:pt>
                <c:pt idx="4">
                  <c:v>235</c:v>
                </c:pt>
                <c:pt idx="5">
                  <c:v>278.5</c:v>
                </c:pt>
                <c:pt idx="6">
                  <c:v>218.5</c:v>
                </c:pt>
                <c:pt idx="7">
                  <c:v>226</c:v>
                </c:pt>
                <c:pt idx="8">
                  <c:v>223.5</c:v>
                </c:pt>
                <c:pt idx="9">
                  <c:v>224</c:v>
                </c:pt>
                <c:pt idx="10">
                  <c:v>217.5</c:v>
                </c:pt>
                <c:pt idx="11">
                  <c:v>215.5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05600"/>
        <c:axId val="164105992"/>
      </c:barChart>
      <c:catAx>
        <c:axId val="16410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5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05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226.5</c:v>
                </c:pt>
                <c:pt idx="1">
                  <c:v>233</c:v>
                </c:pt>
                <c:pt idx="2">
                  <c:v>234.5</c:v>
                </c:pt>
                <c:pt idx="3">
                  <c:v>222.5</c:v>
                </c:pt>
                <c:pt idx="4">
                  <c:v>225</c:v>
                </c:pt>
                <c:pt idx="5">
                  <c:v>216</c:v>
                </c:pt>
                <c:pt idx="6">
                  <c:v>211.5</c:v>
                </c:pt>
                <c:pt idx="7">
                  <c:v>202</c:v>
                </c:pt>
                <c:pt idx="8">
                  <c:v>191</c:v>
                </c:pt>
                <c:pt idx="9">
                  <c:v>183</c:v>
                </c:pt>
                <c:pt idx="10">
                  <c:v>238.5</c:v>
                </c:pt>
                <c:pt idx="11">
                  <c:v>220.5</c:v>
                </c:pt>
                <c:pt idx="12">
                  <c:v>202.5</c:v>
                </c:pt>
                <c:pt idx="13">
                  <c:v>226</c:v>
                </c:pt>
                <c:pt idx="14">
                  <c:v>225</c:v>
                </c:pt>
                <c:pt idx="15">
                  <c:v>231.5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06776"/>
        <c:axId val="164107168"/>
      </c:barChart>
      <c:catAx>
        <c:axId val="164106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07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6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275.5</c:v>
                </c:pt>
                <c:pt idx="1">
                  <c:v>285.5</c:v>
                </c:pt>
                <c:pt idx="2">
                  <c:v>315</c:v>
                </c:pt>
                <c:pt idx="3">
                  <c:v>303</c:v>
                </c:pt>
                <c:pt idx="4">
                  <c:v>310.5</c:v>
                </c:pt>
                <c:pt idx="5">
                  <c:v>363.5</c:v>
                </c:pt>
                <c:pt idx="6">
                  <c:v>312</c:v>
                </c:pt>
                <c:pt idx="7">
                  <c:v>313.5</c:v>
                </c:pt>
                <c:pt idx="8">
                  <c:v>282</c:v>
                </c:pt>
                <c:pt idx="9">
                  <c:v>302.5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07952"/>
        <c:axId val="164935064"/>
      </c:barChart>
      <c:catAx>
        <c:axId val="16410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35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35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7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283</c:v>
                </c:pt>
                <c:pt idx="1">
                  <c:v>319</c:v>
                </c:pt>
                <c:pt idx="2">
                  <c:v>351</c:v>
                </c:pt>
                <c:pt idx="3">
                  <c:v>357.5</c:v>
                </c:pt>
                <c:pt idx="4">
                  <c:v>335</c:v>
                </c:pt>
                <c:pt idx="5">
                  <c:v>322.5</c:v>
                </c:pt>
                <c:pt idx="6">
                  <c:v>392.5</c:v>
                </c:pt>
                <c:pt idx="7">
                  <c:v>315.5</c:v>
                </c:pt>
                <c:pt idx="8">
                  <c:v>312</c:v>
                </c:pt>
                <c:pt idx="9">
                  <c:v>297.5</c:v>
                </c:pt>
                <c:pt idx="10">
                  <c:v>292</c:v>
                </c:pt>
                <c:pt idx="11">
                  <c:v>287.5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35848"/>
        <c:axId val="164936240"/>
      </c:barChart>
      <c:catAx>
        <c:axId val="164935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3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36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35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275</c:v>
                </c:pt>
                <c:pt idx="1">
                  <c:v>326.5</c:v>
                </c:pt>
                <c:pt idx="2">
                  <c:v>333</c:v>
                </c:pt>
                <c:pt idx="3">
                  <c:v>304.5</c:v>
                </c:pt>
                <c:pt idx="4">
                  <c:v>308.5</c:v>
                </c:pt>
                <c:pt idx="5">
                  <c:v>363.5</c:v>
                </c:pt>
                <c:pt idx="6">
                  <c:v>326</c:v>
                </c:pt>
                <c:pt idx="7">
                  <c:v>289</c:v>
                </c:pt>
                <c:pt idx="8">
                  <c:v>287</c:v>
                </c:pt>
                <c:pt idx="9">
                  <c:v>289.5</c:v>
                </c:pt>
                <c:pt idx="10">
                  <c:v>293.5</c:v>
                </c:pt>
                <c:pt idx="11">
                  <c:v>321.5</c:v>
                </c:pt>
                <c:pt idx="12">
                  <c:v>349</c:v>
                </c:pt>
                <c:pt idx="13">
                  <c:v>356.5</c:v>
                </c:pt>
                <c:pt idx="14">
                  <c:v>318.5</c:v>
                </c:pt>
                <c:pt idx="15">
                  <c:v>332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37152"/>
        <c:axId val="164737544"/>
      </c:barChart>
      <c:catAx>
        <c:axId val="16473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37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37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3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59.5</c:v>
                </c:pt>
                <c:pt idx="1">
                  <c:v>69.5</c:v>
                </c:pt>
                <c:pt idx="2">
                  <c:v>93.5</c:v>
                </c:pt>
                <c:pt idx="3">
                  <c:v>86.5</c:v>
                </c:pt>
                <c:pt idx="4">
                  <c:v>86</c:v>
                </c:pt>
                <c:pt idx="5">
                  <c:v>90</c:v>
                </c:pt>
                <c:pt idx="6">
                  <c:v>112.5</c:v>
                </c:pt>
                <c:pt idx="7">
                  <c:v>103</c:v>
                </c:pt>
                <c:pt idx="8">
                  <c:v>132</c:v>
                </c:pt>
                <c:pt idx="9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38328"/>
        <c:axId val="164738720"/>
      </c:barChart>
      <c:catAx>
        <c:axId val="16473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3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3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119</c:v>
                </c:pt>
                <c:pt idx="1">
                  <c:v>126</c:v>
                </c:pt>
                <c:pt idx="2">
                  <c:v>142.5</c:v>
                </c:pt>
                <c:pt idx="3">
                  <c:v>117.5</c:v>
                </c:pt>
                <c:pt idx="4">
                  <c:v>136.5</c:v>
                </c:pt>
                <c:pt idx="5">
                  <c:v>132</c:v>
                </c:pt>
                <c:pt idx="6">
                  <c:v>126</c:v>
                </c:pt>
                <c:pt idx="7">
                  <c:v>128.5</c:v>
                </c:pt>
                <c:pt idx="8">
                  <c:v>120.5</c:v>
                </c:pt>
                <c:pt idx="9">
                  <c:v>125.5</c:v>
                </c:pt>
                <c:pt idx="10">
                  <c:v>119</c:v>
                </c:pt>
                <c:pt idx="11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39504"/>
        <c:axId val="164739896"/>
      </c:barChart>
      <c:catAx>
        <c:axId val="16473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3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39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3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90</c:v>
                </c:pt>
                <c:pt idx="1">
                  <c:v>98.5</c:v>
                </c:pt>
                <c:pt idx="2">
                  <c:v>125.5</c:v>
                </c:pt>
                <c:pt idx="3">
                  <c:v>118.5</c:v>
                </c:pt>
                <c:pt idx="4">
                  <c:v>132.5</c:v>
                </c:pt>
                <c:pt idx="5">
                  <c:v>111.5</c:v>
                </c:pt>
                <c:pt idx="6">
                  <c:v>143.5</c:v>
                </c:pt>
                <c:pt idx="7">
                  <c:v>113.5</c:v>
                </c:pt>
                <c:pt idx="8">
                  <c:v>103.5</c:v>
                </c:pt>
                <c:pt idx="9">
                  <c:v>96.5</c:v>
                </c:pt>
                <c:pt idx="10">
                  <c:v>98.5</c:v>
                </c:pt>
                <c:pt idx="11">
                  <c:v>116.5</c:v>
                </c:pt>
                <c:pt idx="12">
                  <c:v>123</c:v>
                </c:pt>
                <c:pt idx="13">
                  <c:v>145.5</c:v>
                </c:pt>
                <c:pt idx="14">
                  <c:v>127.5</c:v>
                </c:pt>
                <c:pt idx="15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38592"/>
        <c:axId val="164938200"/>
      </c:barChart>
      <c:catAx>
        <c:axId val="16493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38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38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3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122228</xdr:rowOff>
    </xdr:from>
    <xdr:to>
      <xdr:col>40</xdr:col>
      <xdr:colOff>304800</xdr:colOff>
      <xdr:row>66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75" t="s">
        <v>149</v>
      </c>
      <c r="E5" s="175"/>
      <c r="F5" s="175"/>
      <c r="G5" s="175"/>
      <c r="H5" s="175"/>
      <c r="I5" s="170" t="s">
        <v>53</v>
      </c>
      <c r="J5" s="170"/>
      <c r="K5" s="170"/>
      <c r="L5" s="176" t="s">
        <v>150</v>
      </c>
      <c r="M5" s="176"/>
      <c r="N5" s="176"/>
      <c r="O5" s="12"/>
      <c r="P5" s="170" t="s">
        <v>57</v>
      </c>
      <c r="Q5" s="170"/>
      <c r="R5" s="170"/>
      <c r="S5" s="174" t="s">
        <v>148</v>
      </c>
      <c r="T5" s="174"/>
      <c r="U5" s="174"/>
    </row>
    <row r="6" spans="1:28" ht="12.75" customHeight="1" x14ac:dyDescent="0.2">
      <c r="A6" s="170" t="s">
        <v>55</v>
      </c>
      <c r="B6" s="170"/>
      <c r="C6" s="170"/>
      <c r="D6" s="172" t="s">
        <v>153</v>
      </c>
      <c r="E6" s="172"/>
      <c r="F6" s="172"/>
      <c r="G6" s="172"/>
      <c r="H6" s="172"/>
      <c r="I6" s="170" t="s">
        <v>59</v>
      </c>
      <c r="J6" s="170"/>
      <c r="K6" s="170"/>
      <c r="L6" s="183">
        <v>2</v>
      </c>
      <c r="M6" s="183"/>
      <c r="N6" s="183"/>
      <c r="O6" s="42"/>
      <c r="P6" s="170" t="s">
        <v>58</v>
      </c>
      <c r="Q6" s="170"/>
      <c r="R6" s="170"/>
      <c r="S6" s="184">
        <v>43076</v>
      </c>
      <c r="T6" s="184"/>
      <c r="U6" s="184"/>
    </row>
    <row r="7" spans="1:28" ht="7.5" customHeight="1" x14ac:dyDescent="0.2">
      <c r="A7" s="13"/>
      <c r="B7" s="11"/>
      <c r="C7" s="11"/>
      <c r="D7" s="11"/>
      <c r="E7" s="182"/>
      <c r="F7" s="182"/>
      <c r="G7" s="182"/>
      <c r="H7" s="182"/>
      <c r="I7" s="182"/>
      <c r="J7" s="182"/>
      <c r="K7" s="18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7" t="s">
        <v>36</v>
      </c>
      <c r="B8" s="179" t="s">
        <v>34</v>
      </c>
      <c r="C8" s="180"/>
      <c r="D8" s="180"/>
      <c r="E8" s="181"/>
      <c r="F8" s="177" t="s">
        <v>35</v>
      </c>
      <c r="G8" s="177" t="s">
        <v>37</v>
      </c>
      <c r="H8" s="177" t="s">
        <v>36</v>
      </c>
      <c r="I8" s="179" t="s">
        <v>34</v>
      </c>
      <c r="J8" s="180"/>
      <c r="K8" s="180"/>
      <c r="L8" s="181"/>
      <c r="M8" s="177" t="s">
        <v>35</v>
      </c>
      <c r="N8" s="177" t="s">
        <v>37</v>
      </c>
      <c r="O8" s="177" t="s">
        <v>36</v>
      </c>
      <c r="P8" s="179" t="s">
        <v>34</v>
      </c>
      <c r="Q8" s="180"/>
      <c r="R8" s="180"/>
      <c r="S8" s="181"/>
      <c r="T8" s="177" t="s">
        <v>35</v>
      </c>
      <c r="U8" s="177" t="s">
        <v>37</v>
      </c>
    </row>
    <row r="9" spans="1:28" ht="12" customHeight="1" x14ac:dyDescent="0.2">
      <c r="A9" s="178"/>
      <c r="B9" s="15" t="s">
        <v>52</v>
      </c>
      <c r="C9" s="15" t="s">
        <v>0</v>
      </c>
      <c r="D9" s="15" t="s">
        <v>2</v>
      </c>
      <c r="E9" s="16" t="s">
        <v>3</v>
      </c>
      <c r="F9" s="178"/>
      <c r="G9" s="178"/>
      <c r="H9" s="178"/>
      <c r="I9" s="17" t="s">
        <v>52</v>
      </c>
      <c r="J9" s="17" t="s">
        <v>0</v>
      </c>
      <c r="K9" s="15" t="s">
        <v>2</v>
      </c>
      <c r="L9" s="16" t="s">
        <v>3</v>
      </c>
      <c r="M9" s="178"/>
      <c r="N9" s="178"/>
      <c r="O9" s="178"/>
      <c r="P9" s="17" t="s">
        <v>52</v>
      </c>
      <c r="Q9" s="17" t="s">
        <v>0</v>
      </c>
      <c r="R9" s="15" t="s">
        <v>2</v>
      </c>
      <c r="S9" s="16" t="s">
        <v>3</v>
      </c>
      <c r="T9" s="178"/>
      <c r="U9" s="178"/>
    </row>
    <row r="10" spans="1:28" ht="24" customHeight="1" x14ac:dyDescent="0.2">
      <c r="A10" s="18" t="s">
        <v>11</v>
      </c>
      <c r="B10" s="46">
        <v>21</v>
      </c>
      <c r="C10" s="46">
        <v>181</v>
      </c>
      <c r="D10" s="46">
        <v>16</v>
      </c>
      <c r="E10" s="46">
        <v>2</v>
      </c>
      <c r="F10" s="6">
        <f t="shared" ref="F10:F22" si="0">B10*0.5+C10*1+D10*2+E10*2.5</f>
        <v>228.5</v>
      </c>
      <c r="G10" s="2"/>
      <c r="H10" s="19" t="s">
        <v>4</v>
      </c>
      <c r="I10" s="46">
        <v>36</v>
      </c>
      <c r="J10" s="46">
        <v>181</v>
      </c>
      <c r="K10" s="46">
        <v>8</v>
      </c>
      <c r="L10" s="46">
        <v>3</v>
      </c>
      <c r="M10" s="6">
        <f t="shared" ref="M10:M22" si="1">I10*0.5+J10*1+K10*2+L10*2.5</f>
        <v>222.5</v>
      </c>
      <c r="N10" s="9">
        <f>F20+F21+F22+M10</f>
        <v>916.5</v>
      </c>
      <c r="O10" s="19" t="s">
        <v>43</v>
      </c>
      <c r="P10" s="46">
        <v>39</v>
      </c>
      <c r="Q10" s="46">
        <v>197</v>
      </c>
      <c r="R10" s="46">
        <v>19</v>
      </c>
      <c r="S10" s="46">
        <v>2</v>
      </c>
      <c r="T10" s="6">
        <f t="shared" ref="T10:T21" si="2">P10*0.5+Q10*1+R10*2+S10*2.5</f>
        <v>259.5</v>
      </c>
      <c r="U10" s="10"/>
      <c r="AB10" s="1"/>
    </row>
    <row r="11" spans="1:28" ht="24" customHeight="1" x14ac:dyDescent="0.2">
      <c r="A11" s="18" t="s">
        <v>14</v>
      </c>
      <c r="B11" s="46">
        <v>29</v>
      </c>
      <c r="C11" s="46">
        <v>179</v>
      </c>
      <c r="D11" s="46">
        <v>17</v>
      </c>
      <c r="E11" s="46">
        <v>2</v>
      </c>
      <c r="F11" s="6">
        <f t="shared" si="0"/>
        <v>232.5</v>
      </c>
      <c r="G11" s="2"/>
      <c r="H11" s="19" t="s">
        <v>5</v>
      </c>
      <c r="I11" s="46">
        <v>27</v>
      </c>
      <c r="J11" s="46">
        <v>176</v>
      </c>
      <c r="K11" s="46">
        <v>14</v>
      </c>
      <c r="L11" s="46">
        <v>3</v>
      </c>
      <c r="M11" s="6">
        <f t="shared" si="1"/>
        <v>225</v>
      </c>
      <c r="N11" s="9">
        <f>F21+F22+M10+M11</f>
        <v>915</v>
      </c>
      <c r="O11" s="19" t="s">
        <v>44</v>
      </c>
      <c r="P11" s="46">
        <v>31</v>
      </c>
      <c r="Q11" s="46">
        <v>186</v>
      </c>
      <c r="R11" s="46">
        <v>17</v>
      </c>
      <c r="S11" s="46">
        <v>1</v>
      </c>
      <c r="T11" s="6">
        <f t="shared" si="2"/>
        <v>238</v>
      </c>
      <c r="U11" s="2"/>
      <c r="AB11" s="1"/>
    </row>
    <row r="12" spans="1:28" ht="24" customHeight="1" x14ac:dyDescent="0.2">
      <c r="A12" s="18" t="s">
        <v>17</v>
      </c>
      <c r="B12" s="46">
        <v>24</v>
      </c>
      <c r="C12" s="46">
        <v>168</v>
      </c>
      <c r="D12" s="46">
        <v>17</v>
      </c>
      <c r="E12" s="46">
        <v>1</v>
      </c>
      <c r="F12" s="6">
        <f t="shared" si="0"/>
        <v>216.5</v>
      </c>
      <c r="G12" s="2"/>
      <c r="H12" s="19" t="s">
        <v>6</v>
      </c>
      <c r="I12" s="46">
        <v>29</v>
      </c>
      <c r="J12" s="46">
        <v>180</v>
      </c>
      <c r="K12" s="46">
        <v>7</v>
      </c>
      <c r="L12" s="46">
        <v>3</v>
      </c>
      <c r="M12" s="6">
        <f t="shared" si="1"/>
        <v>216</v>
      </c>
      <c r="N12" s="2">
        <f>F22+M10+M11+M12</f>
        <v>898</v>
      </c>
      <c r="O12" s="19" t="s">
        <v>32</v>
      </c>
      <c r="P12" s="46">
        <v>19</v>
      </c>
      <c r="Q12" s="46">
        <v>187</v>
      </c>
      <c r="R12" s="46">
        <v>11</v>
      </c>
      <c r="S12" s="46">
        <v>3</v>
      </c>
      <c r="T12" s="6">
        <f t="shared" si="2"/>
        <v>226</v>
      </c>
      <c r="U12" s="2"/>
      <c r="AB12" s="1"/>
    </row>
    <row r="13" spans="1:28" ht="24" customHeight="1" x14ac:dyDescent="0.2">
      <c r="A13" s="18" t="s">
        <v>19</v>
      </c>
      <c r="B13" s="46">
        <v>27</v>
      </c>
      <c r="C13" s="46">
        <v>139</v>
      </c>
      <c r="D13" s="46">
        <v>24</v>
      </c>
      <c r="E13" s="46">
        <v>1</v>
      </c>
      <c r="F13" s="6">
        <f t="shared" si="0"/>
        <v>203</v>
      </c>
      <c r="G13" s="2">
        <f t="shared" ref="G13:G19" si="3">F10+F11+F12+F13</f>
        <v>880.5</v>
      </c>
      <c r="H13" s="19" t="s">
        <v>7</v>
      </c>
      <c r="I13" s="46">
        <v>24</v>
      </c>
      <c r="J13" s="46">
        <v>174</v>
      </c>
      <c r="K13" s="46">
        <v>9</v>
      </c>
      <c r="L13" s="46">
        <v>3</v>
      </c>
      <c r="M13" s="6">
        <f t="shared" si="1"/>
        <v>211.5</v>
      </c>
      <c r="N13" s="2">
        <f t="shared" ref="N13:N18" si="4">M10+M11+M12+M13</f>
        <v>875</v>
      </c>
      <c r="O13" s="19" t="s">
        <v>33</v>
      </c>
      <c r="P13" s="46">
        <v>25</v>
      </c>
      <c r="Q13" s="46">
        <v>203</v>
      </c>
      <c r="R13" s="46">
        <v>14</v>
      </c>
      <c r="S13" s="46">
        <v>0</v>
      </c>
      <c r="T13" s="6">
        <f t="shared" si="2"/>
        <v>243.5</v>
      </c>
      <c r="U13" s="2">
        <f t="shared" ref="U13:U21" si="5">T10+T11+T12+T13</f>
        <v>967</v>
      </c>
      <c r="AB13" s="81">
        <v>212.5</v>
      </c>
    </row>
    <row r="14" spans="1:28" ht="24" customHeight="1" x14ac:dyDescent="0.2">
      <c r="A14" s="18" t="s">
        <v>21</v>
      </c>
      <c r="B14" s="46">
        <v>19</v>
      </c>
      <c r="C14" s="46">
        <v>167</v>
      </c>
      <c r="D14" s="46">
        <v>22</v>
      </c>
      <c r="E14" s="46">
        <v>4</v>
      </c>
      <c r="F14" s="6">
        <f t="shared" si="0"/>
        <v>230.5</v>
      </c>
      <c r="G14" s="2">
        <f t="shared" si="3"/>
        <v>882.5</v>
      </c>
      <c r="H14" s="19" t="s">
        <v>9</v>
      </c>
      <c r="I14" s="46">
        <v>21</v>
      </c>
      <c r="J14" s="46">
        <v>167</v>
      </c>
      <c r="K14" s="46">
        <v>11</v>
      </c>
      <c r="L14" s="46">
        <v>1</v>
      </c>
      <c r="M14" s="6">
        <f t="shared" si="1"/>
        <v>202</v>
      </c>
      <c r="N14" s="2">
        <f t="shared" si="4"/>
        <v>854.5</v>
      </c>
      <c r="O14" s="19" t="s">
        <v>29</v>
      </c>
      <c r="P14" s="45">
        <v>23</v>
      </c>
      <c r="Q14" s="45">
        <v>193</v>
      </c>
      <c r="R14" s="45">
        <v>14</v>
      </c>
      <c r="S14" s="45">
        <v>1</v>
      </c>
      <c r="T14" s="6">
        <f t="shared" si="2"/>
        <v>235</v>
      </c>
      <c r="U14" s="2">
        <f t="shared" si="5"/>
        <v>942.5</v>
      </c>
      <c r="AB14" s="81">
        <v>226</v>
      </c>
    </row>
    <row r="15" spans="1:28" ht="24" customHeight="1" x14ac:dyDescent="0.2">
      <c r="A15" s="18" t="s">
        <v>23</v>
      </c>
      <c r="B15" s="46">
        <v>33</v>
      </c>
      <c r="C15" s="46">
        <v>172</v>
      </c>
      <c r="D15" s="46">
        <v>11</v>
      </c>
      <c r="E15" s="46">
        <v>1</v>
      </c>
      <c r="F15" s="6">
        <f t="shared" si="0"/>
        <v>213</v>
      </c>
      <c r="G15" s="2">
        <f t="shared" si="3"/>
        <v>863</v>
      </c>
      <c r="H15" s="19" t="s">
        <v>12</v>
      </c>
      <c r="I15" s="46">
        <v>20</v>
      </c>
      <c r="J15" s="46">
        <v>158</v>
      </c>
      <c r="K15" s="46">
        <v>9</v>
      </c>
      <c r="L15" s="46">
        <v>2</v>
      </c>
      <c r="M15" s="6">
        <f t="shared" si="1"/>
        <v>191</v>
      </c>
      <c r="N15" s="2">
        <f t="shared" si="4"/>
        <v>820.5</v>
      </c>
      <c r="O15" s="18" t="s">
        <v>30</v>
      </c>
      <c r="P15" s="46">
        <v>29</v>
      </c>
      <c r="Q15" s="46">
        <v>216</v>
      </c>
      <c r="R15" s="46">
        <v>19</v>
      </c>
      <c r="S15" s="46">
        <v>4</v>
      </c>
      <c r="T15" s="6">
        <f t="shared" si="2"/>
        <v>278.5</v>
      </c>
      <c r="U15" s="2">
        <f t="shared" si="5"/>
        <v>983</v>
      </c>
      <c r="AB15" s="81">
        <v>233.5</v>
      </c>
    </row>
    <row r="16" spans="1:28" ht="24" customHeight="1" x14ac:dyDescent="0.2">
      <c r="A16" s="18" t="s">
        <v>39</v>
      </c>
      <c r="B16" s="46">
        <v>26</v>
      </c>
      <c r="C16" s="46">
        <v>177</v>
      </c>
      <c r="D16" s="46">
        <v>17</v>
      </c>
      <c r="E16" s="46">
        <v>1</v>
      </c>
      <c r="F16" s="6">
        <f t="shared" si="0"/>
        <v>226.5</v>
      </c>
      <c r="G16" s="2">
        <f t="shared" si="3"/>
        <v>873</v>
      </c>
      <c r="H16" s="19" t="s">
        <v>15</v>
      </c>
      <c r="I16" s="46">
        <v>19</v>
      </c>
      <c r="J16" s="46">
        <v>149</v>
      </c>
      <c r="K16" s="46">
        <v>11</v>
      </c>
      <c r="L16" s="46">
        <v>1</v>
      </c>
      <c r="M16" s="6">
        <f t="shared" si="1"/>
        <v>183</v>
      </c>
      <c r="N16" s="2">
        <f t="shared" si="4"/>
        <v>787.5</v>
      </c>
      <c r="O16" s="19" t="s">
        <v>8</v>
      </c>
      <c r="P16" s="46">
        <v>22</v>
      </c>
      <c r="Q16" s="46">
        <v>183</v>
      </c>
      <c r="R16" s="46">
        <v>11</v>
      </c>
      <c r="S16" s="46">
        <v>1</v>
      </c>
      <c r="T16" s="6">
        <f t="shared" si="2"/>
        <v>218.5</v>
      </c>
      <c r="U16" s="2">
        <f t="shared" si="5"/>
        <v>975.5</v>
      </c>
      <c r="AB16" s="81">
        <v>234</v>
      </c>
    </row>
    <row r="17" spans="1:28" ht="24" customHeight="1" x14ac:dyDescent="0.2">
      <c r="A17" s="18" t="s">
        <v>40</v>
      </c>
      <c r="B17" s="46">
        <v>23</v>
      </c>
      <c r="C17" s="46">
        <v>159</v>
      </c>
      <c r="D17" s="46">
        <v>21</v>
      </c>
      <c r="E17" s="46">
        <v>4</v>
      </c>
      <c r="F17" s="6">
        <f t="shared" si="0"/>
        <v>222.5</v>
      </c>
      <c r="G17" s="2">
        <f t="shared" si="3"/>
        <v>892.5</v>
      </c>
      <c r="H17" s="19" t="s">
        <v>18</v>
      </c>
      <c r="I17" s="46">
        <v>26</v>
      </c>
      <c r="J17" s="46">
        <v>189</v>
      </c>
      <c r="K17" s="46">
        <v>17</v>
      </c>
      <c r="L17" s="46">
        <v>1</v>
      </c>
      <c r="M17" s="6">
        <f t="shared" si="1"/>
        <v>238.5</v>
      </c>
      <c r="N17" s="2">
        <f t="shared" si="4"/>
        <v>814.5</v>
      </c>
      <c r="O17" s="19" t="s">
        <v>10</v>
      </c>
      <c r="P17" s="46">
        <v>39</v>
      </c>
      <c r="Q17" s="46">
        <v>188</v>
      </c>
      <c r="R17" s="46">
        <v>8</v>
      </c>
      <c r="S17" s="46">
        <v>1</v>
      </c>
      <c r="T17" s="6">
        <f t="shared" si="2"/>
        <v>226</v>
      </c>
      <c r="U17" s="2">
        <f t="shared" si="5"/>
        <v>958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124</v>
      </c>
      <c r="D18" s="46">
        <v>17</v>
      </c>
      <c r="E18" s="46">
        <v>3</v>
      </c>
      <c r="F18" s="6">
        <f t="shared" si="0"/>
        <v>176</v>
      </c>
      <c r="G18" s="2">
        <f t="shared" si="3"/>
        <v>838</v>
      </c>
      <c r="H18" s="19" t="s">
        <v>20</v>
      </c>
      <c r="I18" s="46">
        <v>29</v>
      </c>
      <c r="J18" s="46">
        <v>179</v>
      </c>
      <c r="K18" s="46">
        <v>11</v>
      </c>
      <c r="L18" s="46">
        <v>2</v>
      </c>
      <c r="M18" s="6">
        <f t="shared" si="1"/>
        <v>220.5</v>
      </c>
      <c r="N18" s="2">
        <f t="shared" si="4"/>
        <v>833</v>
      </c>
      <c r="O18" s="19" t="s">
        <v>13</v>
      </c>
      <c r="P18" s="46">
        <v>35</v>
      </c>
      <c r="Q18" s="46">
        <v>183</v>
      </c>
      <c r="R18" s="46">
        <v>9</v>
      </c>
      <c r="S18" s="46">
        <v>2</v>
      </c>
      <c r="T18" s="6">
        <f t="shared" si="2"/>
        <v>223.5</v>
      </c>
      <c r="U18" s="2">
        <f t="shared" si="5"/>
        <v>946.5</v>
      </c>
      <c r="AB18" s="81">
        <v>248</v>
      </c>
    </row>
    <row r="19" spans="1:28" ht="24" customHeight="1" thickBot="1" x14ac:dyDescent="0.25">
      <c r="A19" s="21" t="s">
        <v>42</v>
      </c>
      <c r="B19" s="47">
        <v>22</v>
      </c>
      <c r="C19" s="47">
        <v>154</v>
      </c>
      <c r="D19" s="47">
        <v>25</v>
      </c>
      <c r="E19" s="47">
        <v>3</v>
      </c>
      <c r="F19" s="7">
        <f t="shared" si="0"/>
        <v>222.5</v>
      </c>
      <c r="G19" s="3">
        <f t="shared" si="3"/>
        <v>847.5</v>
      </c>
      <c r="H19" s="20" t="s">
        <v>22</v>
      </c>
      <c r="I19" s="45">
        <v>24</v>
      </c>
      <c r="J19" s="45">
        <v>165</v>
      </c>
      <c r="K19" s="45">
        <v>9</v>
      </c>
      <c r="L19" s="45">
        <v>3</v>
      </c>
      <c r="M19" s="6">
        <f t="shared" si="1"/>
        <v>202.5</v>
      </c>
      <c r="N19" s="2">
        <f>M16+M17+M18+M19</f>
        <v>844.5</v>
      </c>
      <c r="O19" s="19" t="s">
        <v>16</v>
      </c>
      <c r="P19" s="46">
        <v>31</v>
      </c>
      <c r="Q19" s="46">
        <v>192</v>
      </c>
      <c r="R19" s="46">
        <v>7</v>
      </c>
      <c r="S19" s="46">
        <v>1</v>
      </c>
      <c r="T19" s="6">
        <f t="shared" si="2"/>
        <v>224</v>
      </c>
      <c r="U19" s="2">
        <f t="shared" si="5"/>
        <v>892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177</v>
      </c>
      <c r="D20" s="45">
        <v>17</v>
      </c>
      <c r="E20" s="45">
        <v>0</v>
      </c>
      <c r="F20" s="8">
        <f t="shared" si="0"/>
        <v>226.5</v>
      </c>
      <c r="G20" s="35"/>
      <c r="H20" s="19" t="s">
        <v>24</v>
      </c>
      <c r="I20" s="46">
        <v>24</v>
      </c>
      <c r="J20" s="46">
        <v>174</v>
      </c>
      <c r="K20" s="46">
        <v>15</v>
      </c>
      <c r="L20" s="46">
        <v>4</v>
      </c>
      <c r="M20" s="8">
        <f t="shared" si="1"/>
        <v>226</v>
      </c>
      <c r="N20" s="2">
        <f>M17+M18+M19+M20</f>
        <v>887.5</v>
      </c>
      <c r="O20" s="19" t="s">
        <v>45</v>
      </c>
      <c r="P20" s="45">
        <v>30</v>
      </c>
      <c r="Q20" s="45">
        <v>184</v>
      </c>
      <c r="R20" s="45">
        <v>8</v>
      </c>
      <c r="S20" s="45">
        <v>1</v>
      </c>
      <c r="T20" s="8">
        <f t="shared" si="2"/>
        <v>217.5</v>
      </c>
      <c r="U20" s="2">
        <f t="shared" si="5"/>
        <v>891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190</v>
      </c>
      <c r="D21" s="46">
        <v>12</v>
      </c>
      <c r="E21" s="46">
        <v>1</v>
      </c>
      <c r="F21" s="6">
        <f t="shared" si="0"/>
        <v>233</v>
      </c>
      <c r="G21" s="36"/>
      <c r="H21" s="20" t="s">
        <v>25</v>
      </c>
      <c r="I21" s="46">
        <v>38</v>
      </c>
      <c r="J21" s="46">
        <v>177</v>
      </c>
      <c r="K21" s="46">
        <v>12</v>
      </c>
      <c r="L21" s="46">
        <v>2</v>
      </c>
      <c r="M21" s="6">
        <f t="shared" si="1"/>
        <v>225</v>
      </c>
      <c r="N21" s="2">
        <f>M18+M19+M20+M21</f>
        <v>874</v>
      </c>
      <c r="O21" s="21" t="s">
        <v>46</v>
      </c>
      <c r="P21" s="47">
        <v>28</v>
      </c>
      <c r="Q21" s="47">
        <v>183</v>
      </c>
      <c r="R21" s="47">
        <v>8</v>
      </c>
      <c r="S21" s="47">
        <v>1</v>
      </c>
      <c r="T21" s="7">
        <f t="shared" si="2"/>
        <v>215.5</v>
      </c>
      <c r="U21" s="3">
        <f t="shared" si="5"/>
        <v>880.5</v>
      </c>
      <c r="AB21" s="81">
        <v>276</v>
      </c>
    </row>
    <row r="22" spans="1:28" ht="24" customHeight="1" thickBot="1" x14ac:dyDescent="0.25">
      <c r="A22" s="19" t="s">
        <v>1</v>
      </c>
      <c r="B22" s="46">
        <v>34</v>
      </c>
      <c r="C22" s="46">
        <v>179</v>
      </c>
      <c r="D22" s="46">
        <v>13</v>
      </c>
      <c r="E22" s="46">
        <v>5</v>
      </c>
      <c r="F22" s="6">
        <f t="shared" si="0"/>
        <v>234.5</v>
      </c>
      <c r="G22" s="2"/>
      <c r="H22" s="21" t="s">
        <v>26</v>
      </c>
      <c r="I22" s="47">
        <v>19</v>
      </c>
      <c r="J22" s="47">
        <v>186</v>
      </c>
      <c r="K22" s="47">
        <v>13</v>
      </c>
      <c r="L22" s="47">
        <v>4</v>
      </c>
      <c r="M22" s="6">
        <f t="shared" si="1"/>
        <v>231.5</v>
      </c>
      <c r="N22" s="3">
        <f>M19+M20+M21+M22</f>
        <v>885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89" t="s">
        <v>50</v>
      </c>
      <c r="D23" s="190"/>
      <c r="E23" s="190"/>
      <c r="F23" s="191"/>
      <c r="G23" s="84">
        <f>MAX(G13:G19)</f>
        <v>892.5</v>
      </c>
      <c r="H23" s="193" t="s">
        <v>48</v>
      </c>
      <c r="I23" s="194"/>
      <c r="J23" s="195" t="s">
        <v>50</v>
      </c>
      <c r="K23" s="196"/>
      <c r="L23" s="196"/>
      <c r="M23" s="197"/>
      <c r="N23" s="85">
        <f>MAX(N10:N22)</f>
        <v>916.5</v>
      </c>
      <c r="O23" s="185" t="s">
        <v>49</v>
      </c>
      <c r="P23" s="186"/>
      <c r="Q23" s="189" t="s">
        <v>50</v>
      </c>
      <c r="R23" s="190"/>
      <c r="S23" s="190"/>
      <c r="T23" s="191"/>
      <c r="U23" s="84">
        <f>MAX(U13:U21)</f>
        <v>983</v>
      </c>
      <c r="AB23" s="1"/>
    </row>
    <row r="24" spans="1:28" ht="13.5" customHeight="1" x14ac:dyDescent="0.2">
      <c r="A24" s="187"/>
      <c r="B24" s="188"/>
      <c r="C24" s="82" t="s">
        <v>71</v>
      </c>
      <c r="D24" s="86"/>
      <c r="E24" s="86"/>
      <c r="F24" s="87" t="s">
        <v>82</v>
      </c>
      <c r="G24" s="88"/>
      <c r="H24" s="187"/>
      <c r="I24" s="188"/>
      <c r="J24" s="82" t="s">
        <v>71</v>
      </c>
      <c r="K24" s="86"/>
      <c r="L24" s="86"/>
      <c r="M24" s="87" t="s">
        <v>72</v>
      </c>
      <c r="N24" s="88"/>
      <c r="O24" s="187"/>
      <c r="P24" s="188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3" t="s">
        <v>38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0" t="s">
        <v>54</v>
      </c>
      <c r="B4" s="210"/>
      <c r="C4" s="210"/>
      <c r="D4" s="51"/>
      <c r="E4" s="214" t="str">
        <f>'G-2'!E4:H4</f>
        <v>DE OBRA</v>
      </c>
      <c r="F4" s="214"/>
      <c r="G4" s="214"/>
      <c r="H4" s="21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1" t="s">
        <v>56</v>
      </c>
      <c r="B5" s="211"/>
      <c r="C5" s="211"/>
      <c r="D5" s="214" t="str">
        <f>'G-2'!D5:H5</f>
        <v>CALLE 87 X CARRERA 51B</v>
      </c>
      <c r="E5" s="214"/>
      <c r="F5" s="214"/>
      <c r="G5" s="214"/>
      <c r="H5" s="214"/>
      <c r="I5" s="211" t="s">
        <v>53</v>
      </c>
      <c r="J5" s="211"/>
      <c r="K5" s="211"/>
      <c r="L5" s="176" t="str">
        <f>'G-2'!L5:N5</f>
        <v>8751B</v>
      </c>
      <c r="M5" s="176"/>
      <c r="N5" s="176"/>
      <c r="O5" s="50"/>
      <c r="P5" s="211" t="s">
        <v>57</v>
      </c>
      <c r="Q5" s="211"/>
      <c r="R5" s="211"/>
      <c r="S5" s="176" t="s">
        <v>133</v>
      </c>
      <c r="T5" s="176"/>
      <c r="U5" s="176"/>
    </row>
    <row r="6" spans="1:28" ht="12.75" customHeight="1" x14ac:dyDescent="0.2">
      <c r="A6" s="211" t="s">
        <v>55</v>
      </c>
      <c r="B6" s="211"/>
      <c r="C6" s="211"/>
      <c r="D6" s="212" t="s">
        <v>151</v>
      </c>
      <c r="E6" s="212"/>
      <c r="F6" s="212"/>
      <c r="G6" s="212"/>
      <c r="H6" s="212"/>
      <c r="I6" s="211" t="s">
        <v>59</v>
      </c>
      <c r="J6" s="211"/>
      <c r="K6" s="211"/>
      <c r="L6" s="221">
        <v>2</v>
      </c>
      <c r="M6" s="221"/>
      <c r="N6" s="221"/>
      <c r="O6" s="54"/>
      <c r="P6" s="211" t="s">
        <v>58</v>
      </c>
      <c r="Q6" s="211"/>
      <c r="R6" s="211"/>
      <c r="S6" s="215">
        <f>'G-2'!S6:U6</f>
        <v>43076</v>
      </c>
      <c r="T6" s="215"/>
      <c r="U6" s="215"/>
    </row>
    <row r="7" spans="1:28" ht="7.5" customHeight="1" x14ac:dyDescent="0.2">
      <c r="A7" s="55"/>
      <c r="B7" s="49"/>
      <c r="C7" s="49"/>
      <c r="D7" s="49"/>
      <c r="E7" s="222"/>
      <c r="F7" s="222"/>
      <c r="G7" s="222"/>
      <c r="H7" s="222"/>
      <c r="I7" s="222"/>
      <c r="J7" s="222"/>
      <c r="K7" s="22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6" t="s">
        <v>36</v>
      </c>
      <c r="B8" s="218" t="s">
        <v>34</v>
      </c>
      <c r="C8" s="219"/>
      <c r="D8" s="219"/>
      <c r="E8" s="220"/>
      <c r="F8" s="216" t="s">
        <v>35</v>
      </c>
      <c r="G8" s="216" t="s">
        <v>37</v>
      </c>
      <c r="H8" s="216" t="s">
        <v>36</v>
      </c>
      <c r="I8" s="218" t="s">
        <v>34</v>
      </c>
      <c r="J8" s="219"/>
      <c r="K8" s="219"/>
      <c r="L8" s="220"/>
      <c r="M8" s="216" t="s">
        <v>35</v>
      </c>
      <c r="N8" s="216" t="s">
        <v>37</v>
      </c>
      <c r="O8" s="216" t="s">
        <v>36</v>
      </c>
      <c r="P8" s="218" t="s">
        <v>34</v>
      </c>
      <c r="Q8" s="219"/>
      <c r="R8" s="219"/>
      <c r="S8" s="220"/>
      <c r="T8" s="216" t="s">
        <v>35</v>
      </c>
      <c r="U8" s="216" t="s">
        <v>37</v>
      </c>
    </row>
    <row r="9" spans="1:28" ht="12" customHeight="1" x14ac:dyDescent="0.2">
      <c r="A9" s="217"/>
      <c r="B9" s="57" t="s">
        <v>52</v>
      </c>
      <c r="C9" s="57" t="s">
        <v>0</v>
      </c>
      <c r="D9" s="57" t="s">
        <v>2</v>
      </c>
      <c r="E9" s="58" t="s">
        <v>3</v>
      </c>
      <c r="F9" s="217"/>
      <c r="G9" s="217"/>
      <c r="H9" s="217"/>
      <c r="I9" s="59" t="s">
        <v>52</v>
      </c>
      <c r="J9" s="59" t="s">
        <v>0</v>
      </c>
      <c r="K9" s="57" t="s">
        <v>2</v>
      </c>
      <c r="L9" s="58" t="s">
        <v>3</v>
      </c>
      <c r="M9" s="217"/>
      <c r="N9" s="217"/>
      <c r="O9" s="217"/>
      <c r="P9" s="59" t="s">
        <v>52</v>
      </c>
      <c r="Q9" s="59" t="s">
        <v>0</v>
      </c>
      <c r="R9" s="57" t="s">
        <v>2</v>
      </c>
      <c r="S9" s="58" t="s">
        <v>3</v>
      </c>
      <c r="T9" s="217"/>
      <c r="U9" s="217"/>
    </row>
    <row r="10" spans="1:28" ht="24" customHeight="1" x14ac:dyDescent="0.2">
      <c r="A10" s="60" t="s">
        <v>11</v>
      </c>
      <c r="B10" s="61">
        <v>25</v>
      </c>
      <c r="C10" s="61">
        <v>221</v>
      </c>
      <c r="D10" s="61">
        <v>16</v>
      </c>
      <c r="E10" s="61">
        <v>4</v>
      </c>
      <c r="F10" s="62">
        <f t="shared" ref="F10:F22" si="0">B10*0.5+C10*1+D10*2+E10*2.5</f>
        <v>275.5</v>
      </c>
      <c r="G10" s="63"/>
      <c r="H10" s="64" t="s">
        <v>4</v>
      </c>
      <c r="I10" s="46">
        <v>59</v>
      </c>
      <c r="J10" s="46">
        <v>238</v>
      </c>
      <c r="K10" s="46">
        <v>16</v>
      </c>
      <c r="L10" s="46">
        <v>2</v>
      </c>
      <c r="M10" s="62">
        <f t="shared" ref="M10:M22" si="1">I10*0.5+J10*1+K10*2+L10*2.5</f>
        <v>304.5</v>
      </c>
      <c r="N10" s="65">
        <f>F20+F21+F22+M10</f>
        <v>1239</v>
      </c>
      <c r="O10" s="64" t="s">
        <v>43</v>
      </c>
      <c r="P10" s="46">
        <v>37</v>
      </c>
      <c r="Q10" s="46">
        <v>225</v>
      </c>
      <c r="R10" s="46">
        <v>16</v>
      </c>
      <c r="S10" s="46">
        <v>3</v>
      </c>
      <c r="T10" s="62">
        <f t="shared" ref="T10:T21" si="2">P10*0.5+Q10*1+R10*2+S10*2.5</f>
        <v>283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30</v>
      </c>
      <c r="C11" s="61">
        <v>239</v>
      </c>
      <c r="D11" s="61">
        <v>12</v>
      </c>
      <c r="E11" s="61">
        <v>3</v>
      </c>
      <c r="F11" s="62">
        <f t="shared" si="0"/>
        <v>285.5</v>
      </c>
      <c r="G11" s="63"/>
      <c r="H11" s="64" t="s">
        <v>5</v>
      </c>
      <c r="I11" s="46">
        <v>52</v>
      </c>
      <c r="J11" s="46">
        <v>247</v>
      </c>
      <c r="K11" s="46">
        <v>14</v>
      </c>
      <c r="L11" s="46">
        <v>3</v>
      </c>
      <c r="M11" s="62">
        <f t="shared" si="1"/>
        <v>308.5</v>
      </c>
      <c r="N11" s="65">
        <f>F21+F22+M10+M11</f>
        <v>1272.5</v>
      </c>
      <c r="O11" s="64" t="s">
        <v>44</v>
      </c>
      <c r="P11" s="46">
        <v>62</v>
      </c>
      <c r="Q11" s="46">
        <v>251</v>
      </c>
      <c r="R11" s="46">
        <v>16</v>
      </c>
      <c r="S11" s="46">
        <v>2</v>
      </c>
      <c r="T11" s="62">
        <f t="shared" si="2"/>
        <v>319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51</v>
      </c>
      <c r="C12" s="61">
        <v>259</v>
      </c>
      <c r="D12" s="61">
        <v>14</v>
      </c>
      <c r="E12" s="61">
        <v>1</v>
      </c>
      <c r="F12" s="62">
        <f t="shared" si="0"/>
        <v>315</v>
      </c>
      <c r="G12" s="63"/>
      <c r="H12" s="64" t="s">
        <v>6</v>
      </c>
      <c r="I12" s="46">
        <v>81</v>
      </c>
      <c r="J12" s="46">
        <v>284</v>
      </c>
      <c r="K12" s="46">
        <v>12</v>
      </c>
      <c r="L12" s="46">
        <v>6</v>
      </c>
      <c r="M12" s="62">
        <f t="shared" si="1"/>
        <v>363.5</v>
      </c>
      <c r="N12" s="63">
        <f>F22+M10+M11+M12</f>
        <v>1309.5</v>
      </c>
      <c r="O12" s="64" t="s">
        <v>32</v>
      </c>
      <c r="P12" s="46">
        <v>74</v>
      </c>
      <c r="Q12" s="46">
        <v>279</v>
      </c>
      <c r="R12" s="46">
        <v>15</v>
      </c>
      <c r="S12" s="46">
        <v>2</v>
      </c>
      <c r="T12" s="62">
        <f t="shared" si="2"/>
        <v>351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32</v>
      </c>
      <c r="C13" s="61">
        <v>258</v>
      </c>
      <c r="D13" s="61">
        <v>12</v>
      </c>
      <c r="E13" s="61">
        <v>2</v>
      </c>
      <c r="F13" s="62">
        <f t="shared" si="0"/>
        <v>303</v>
      </c>
      <c r="G13" s="63">
        <f t="shared" ref="G13:G19" si="3">F10+F11+F12+F13</f>
        <v>1179</v>
      </c>
      <c r="H13" s="64" t="s">
        <v>7</v>
      </c>
      <c r="I13" s="46">
        <v>67</v>
      </c>
      <c r="J13" s="46">
        <v>261</v>
      </c>
      <c r="K13" s="46">
        <v>12</v>
      </c>
      <c r="L13" s="46">
        <v>3</v>
      </c>
      <c r="M13" s="62">
        <f t="shared" si="1"/>
        <v>326</v>
      </c>
      <c r="N13" s="63">
        <f t="shared" ref="N13:N18" si="4">M10+M11+M12+M13</f>
        <v>1302.5</v>
      </c>
      <c r="O13" s="64" t="s">
        <v>33</v>
      </c>
      <c r="P13" s="46">
        <v>59</v>
      </c>
      <c r="Q13" s="46">
        <v>282</v>
      </c>
      <c r="R13" s="46">
        <v>18</v>
      </c>
      <c r="S13" s="46">
        <v>4</v>
      </c>
      <c r="T13" s="62">
        <f t="shared" si="2"/>
        <v>357.5</v>
      </c>
      <c r="U13" s="63">
        <f t="shared" ref="U13:U21" si="5">T10+T11+T12+T13</f>
        <v>1310.5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34</v>
      </c>
      <c r="C14" s="61">
        <v>262</v>
      </c>
      <c r="D14" s="61">
        <v>12</v>
      </c>
      <c r="E14" s="61">
        <v>3</v>
      </c>
      <c r="F14" s="62">
        <f t="shared" si="0"/>
        <v>310.5</v>
      </c>
      <c r="G14" s="63">
        <f t="shared" si="3"/>
        <v>1214</v>
      </c>
      <c r="H14" s="64" t="s">
        <v>9</v>
      </c>
      <c r="I14" s="46">
        <v>64</v>
      </c>
      <c r="J14" s="46">
        <v>230</v>
      </c>
      <c r="K14" s="46">
        <v>11</v>
      </c>
      <c r="L14" s="46">
        <v>2</v>
      </c>
      <c r="M14" s="62">
        <f t="shared" si="1"/>
        <v>289</v>
      </c>
      <c r="N14" s="63">
        <f t="shared" si="4"/>
        <v>1287</v>
      </c>
      <c r="O14" s="64" t="s">
        <v>29</v>
      </c>
      <c r="P14" s="45">
        <v>76</v>
      </c>
      <c r="Q14" s="45">
        <v>274</v>
      </c>
      <c r="R14" s="45">
        <v>9</v>
      </c>
      <c r="S14" s="45">
        <v>2</v>
      </c>
      <c r="T14" s="62">
        <f t="shared" si="2"/>
        <v>335</v>
      </c>
      <c r="U14" s="63">
        <f t="shared" si="5"/>
        <v>1362.5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55</v>
      </c>
      <c r="C15" s="61">
        <v>289</v>
      </c>
      <c r="D15" s="61">
        <v>16</v>
      </c>
      <c r="E15" s="61">
        <v>6</v>
      </c>
      <c r="F15" s="62">
        <f t="shared" si="0"/>
        <v>363.5</v>
      </c>
      <c r="G15" s="63">
        <f t="shared" si="3"/>
        <v>1292</v>
      </c>
      <c r="H15" s="64" t="s">
        <v>12</v>
      </c>
      <c r="I15" s="46">
        <v>62</v>
      </c>
      <c r="J15" s="46">
        <v>220</v>
      </c>
      <c r="K15" s="46">
        <v>13</v>
      </c>
      <c r="L15" s="46">
        <v>4</v>
      </c>
      <c r="M15" s="62">
        <f t="shared" si="1"/>
        <v>287</v>
      </c>
      <c r="N15" s="63">
        <f t="shared" si="4"/>
        <v>1265.5</v>
      </c>
      <c r="O15" s="60" t="s">
        <v>30</v>
      </c>
      <c r="P15" s="46">
        <v>68</v>
      </c>
      <c r="Q15" s="46">
        <v>259</v>
      </c>
      <c r="R15" s="46">
        <v>11</v>
      </c>
      <c r="S15" s="46">
        <v>3</v>
      </c>
      <c r="T15" s="62">
        <f t="shared" si="2"/>
        <v>322.5</v>
      </c>
      <c r="U15" s="63">
        <f t="shared" si="5"/>
        <v>1366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54</v>
      </c>
      <c r="C16" s="61">
        <v>225</v>
      </c>
      <c r="D16" s="61">
        <v>20</v>
      </c>
      <c r="E16" s="61">
        <v>8</v>
      </c>
      <c r="F16" s="62">
        <f t="shared" si="0"/>
        <v>312</v>
      </c>
      <c r="G16" s="63">
        <f t="shared" si="3"/>
        <v>1289</v>
      </c>
      <c r="H16" s="64" t="s">
        <v>15</v>
      </c>
      <c r="I16" s="46">
        <v>58</v>
      </c>
      <c r="J16" s="46">
        <v>225</v>
      </c>
      <c r="K16" s="46">
        <v>14</v>
      </c>
      <c r="L16" s="46">
        <v>3</v>
      </c>
      <c r="M16" s="62">
        <f t="shared" si="1"/>
        <v>289.5</v>
      </c>
      <c r="N16" s="63">
        <f t="shared" si="4"/>
        <v>1191.5</v>
      </c>
      <c r="O16" s="64" t="s">
        <v>8</v>
      </c>
      <c r="P16" s="46">
        <v>87</v>
      </c>
      <c r="Q16" s="46">
        <v>307</v>
      </c>
      <c r="R16" s="46">
        <v>16</v>
      </c>
      <c r="S16" s="46">
        <v>4</v>
      </c>
      <c r="T16" s="62">
        <f t="shared" si="2"/>
        <v>392.5</v>
      </c>
      <c r="U16" s="63">
        <f t="shared" si="5"/>
        <v>1407.5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51</v>
      </c>
      <c r="C17" s="61">
        <v>247</v>
      </c>
      <c r="D17" s="61">
        <v>13</v>
      </c>
      <c r="E17" s="61">
        <v>6</v>
      </c>
      <c r="F17" s="62">
        <f t="shared" si="0"/>
        <v>313.5</v>
      </c>
      <c r="G17" s="63">
        <f t="shared" si="3"/>
        <v>1299.5</v>
      </c>
      <c r="H17" s="64" t="s">
        <v>18</v>
      </c>
      <c r="I17" s="46">
        <v>39</v>
      </c>
      <c r="J17" s="46">
        <v>237</v>
      </c>
      <c r="K17" s="46">
        <v>11</v>
      </c>
      <c r="L17" s="46">
        <v>6</v>
      </c>
      <c r="M17" s="62">
        <f t="shared" si="1"/>
        <v>293.5</v>
      </c>
      <c r="N17" s="63">
        <f t="shared" si="4"/>
        <v>1159</v>
      </c>
      <c r="O17" s="64" t="s">
        <v>10</v>
      </c>
      <c r="P17" s="46">
        <v>64</v>
      </c>
      <c r="Q17" s="46">
        <v>257</v>
      </c>
      <c r="R17" s="46">
        <v>12</v>
      </c>
      <c r="S17" s="46">
        <v>1</v>
      </c>
      <c r="T17" s="62">
        <f t="shared" si="2"/>
        <v>315.5</v>
      </c>
      <c r="U17" s="63">
        <f t="shared" si="5"/>
        <v>1365.5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44</v>
      </c>
      <c r="C18" s="61">
        <v>216</v>
      </c>
      <c r="D18" s="61">
        <v>17</v>
      </c>
      <c r="E18" s="61">
        <v>4</v>
      </c>
      <c r="F18" s="62">
        <f t="shared" si="0"/>
        <v>282</v>
      </c>
      <c r="G18" s="63">
        <f t="shared" si="3"/>
        <v>1271</v>
      </c>
      <c r="H18" s="64" t="s">
        <v>20</v>
      </c>
      <c r="I18" s="46">
        <v>49</v>
      </c>
      <c r="J18" s="46">
        <v>259</v>
      </c>
      <c r="K18" s="46">
        <v>14</v>
      </c>
      <c r="L18" s="46">
        <v>4</v>
      </c>
      <c r="M18" s="62">
        <f t="shared" si="1"/>
        <v>321.5</v>
      </c>
      <c r="N18" s="63">
        <f t="shared" si="4"/>
        <v>1191.5</v>
      </c>
      <c r="O18" s="64" t="s">
        <v>13</v>
      </c>
      <c r="P18" s="46">
        <v>62</v>
      </c>
      <c r="Q18" s="46">
        <v>248</v>
      </c>
      <c r="R18" s="46">
        <v>14</v>
      </c>
      <c r="S18" s="46">
        <v>2</v>
      </c>
      <c r="T18" s="62">
        <f t="shared" si="2"/>
        <v>312</v>
      </c>
      <c r="U18" s="63">
        <f t="shared" si="5"/>
        <v>1342.5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51</v>
      </c>
      <c r="C19" s="69">
        <v>231</v>
      </c>
      <c r="D19" s="69">
        <v>13</v>
      </c>
      <c r="E19" s="69">
        <v>8</v>
      </c>
      <c r="F19" s="70">
        <f t="shared" si="0"/>
        <v>302.5</v>
      </c>
      <c r="G19" s="71">
        <f t="shared" si="3"/>
        <v>1210</v>
      </c>
      <c r="H19" s="72" t="s">
        <v>22</v>
      </c>
      <c r="I19" s="45">
        <v>62</v>
      </c>
      <c r="J19" s="45">
        <v>274</v>
      </c>
      <c r="K19" s="45">
        <v>12</v>
      </c>
      <c r="L19" s="45">
        <v>8</v>
      </c>
      <c r="M19" s="62">
        <f t="shared" si="1"/>
        <v>349</v>
      </c>
      <c r="N19" s="63">
        <f>M16+M17+M18+M19</f>
        <v>1253.5</v>
      </c>
      <c r="O19" s="64" t="s">
        <v>16</v>
      </c>
      <c r="P19" s="46">
        <v>68</v>
      </c>
      <c r="Q19" s="46">
        <v>235</v>
      </c>
      <c r="R19" s="46">
        <v>13</v>
      </c>
      <c r="S19" s="46">
        <v>1</v>
      </c>
      <c r="T19" s="62">
        <f t="shared" si="2"/>
        <v>297.5</v>
      </c>
      <c r="U19" s="63">
        <f t="shared" si="5"/>
        <v>1317.5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39</v>
      </c>
      <c r="C20" s="67">
        <v>226</v>
      </c>
      <c r="D20" s="67">
        <v>11</v>
      </c>
      <c r="E20" s="67">
        <v>3</v>
      </c>
      <c r="F20" s="73">
        <f t="shared" si="0"/>
        <v>275</v>
      </c>
      <c r="G20" s="74"/>
      <c r="H20" s="64" t="s">
        <v>24</v>
      </c>
      <c r="I20" s="46">
        <v>48</v>
      </c>
      <c r="J20" s="46">
        <v>281</v>
      </c>
      <c r="K20" s="46">
        <v>17</v>
      </c>
      <c r="L20" s="46">
        <v>7</v>
      </c>
      <c r="M20" s="73">
        <f t="shared" si="1"/>
        <v>356.5</v>
      </c>
      <c r="N20" s="63">
        <f>M17+M18+M19+M20</f>
        <v>1320.5</v>
      </c>
      <c r="O20" s="64" t="s">
        <v>45</v>
      </c>
      <c r="P20" s="45">
        <v>58</v>
      </c>
      <c r="Q20" s="45">
        <v>236</v>
      </c>
      <c r="R20" s="45">
        <v>11</v>
      </c>
      <c r="S20" s="45">
        <v>2</v>
      </c>
      <c r="T20" s="73">
        <f t="shared" si="2"/>
        <v>292</v>
      </c>
      <c r="U20" s="63">
        <f t="shared" si="5"/>
        <v>1217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60</v>
      </c>
      <c r="C21" s="61">
        <v>258</v>
      </c>
      <c r="D21" s="61">
        <v>13</v>
      </c>
      <c r="E21" s="61">
        <v>5</v>
      </c>
      <c r="F21" s="62">
        <f t="shared" si="0"/>
        <v>326.5</v>
      </c>
      <c r="G21" s="75"/>
      <c r="H21" s="72" t="s">
        <v>25</v>
      </c>
      <c r="I21" s="46">
        <v>54</v>
      </c>
      <c r="J21" s="46">
        <v>253</v>
      </c>
      <c r="K21" s="46">
        <v>13</v>
      </c>
      <c r="L21" s="46">
        <v>5</v>
      </c>
      <c r="M21" s="62">
        <f t="shared" si="1"/>
        <v>318.5</v>
      </c>
      <c r="N21" s="63">
        <f>M18+M19+M20+M21</f>
        <v>1345.5</v>
      </c>
      <c r="O21" s="68" t="s">
        <v>46</v>
      </c>
      <c r="P21" s="47">
        <v>45</v>
      </c>
      <c r="Q21" s="47">
        <v>240</v>
      </c>
      <c r="R21" s="47">
        <v>10</v>
      </c>
      <c r="S21" s="47">
        <v>2</v>
      </c>
      <c r="T21" s="70">
        <f t="shared" si="2"/>
        <v>287.5</v>
      </c>
      <c r="U21" s="71">
        <f t="shared" si="5"/>
        <v>1189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72</v>
      </c>
      <c r="C22" s="61">
        <v>265</v>
      </c>
      <c r="D22" s="61">
        <v>11</v>
      </c>
      <c r="E22" s="61">
        <v>4</v>
      </c>
      <c r="F22" s="62">
        <f t="shared" si="0"/>
        <v>333</v>
      </c>
      <c r="G22" s="63"/>
      <c r="H22" s="68" t="s">
        <v>26</v>
      </c>
      <c r="I22" s="47">
        <v>57</v>
      </c>
      <c r="J22" s="47">
        <v>278</v>
      </c>
      <c r="K22" s="47">
        <v>9</v>
      </c>
      <c r="L22" s="47">
        <v>3</v>
      </c>
      <c r="M22" s="62">
        <f t="shared" si="1"/>
        <v>332</v>
      </c>
      <c r="N22" s="71">
        <f>M19+M20+M21+M22</f>
        <v>1356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9">
        <f>MAX(G13:G19)</f>
        <v>1299.5</v>
      </c>
      <c r="H23" s="205" t="s">
        <v>48</v>
      </c>
      <c r="I23" s="206"/>
      <c r="J23" s="198" t="s">
        <v>50</v>
      </c>
      <c r="K23" s="199"/>
      <c r="L23" s="199"/>
      <c r="M23" s="200"/>
      <c r="N23" s="90">
        <f>MAX(N10:N22)</f>
        <v>1356</v>
      </c>
      <c r="O23" s="201" t="s">
        <v>49</v>
      </c>
      <c r="P23" s="202"/>
      <c r="Q23" s="207" t="s">
        <v>50</v>
      </c>
      <c r="R23" s="208"/>
      <c r="S23" s="208"/>
      <c r="T23" s="209"/>
      <c r="U23" s="89">
        <f>MAX(U13:U21)</f>
        <v>1407.5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3" t="s">
        <v>71</v>
      </c>
      <c r="D24" s="86"/>
      <c r="E24" s="86"/>
      <c r="F24" s="87" t="s">
        <v>82</v>
      </c>
      <c r="G24" s="88"/>
      <c r="H24" s="203"/>
      <c r="I24" s="204"/>
      <c r="J24" s="83" t="s">
        <v>71</v>
      </c>
      <c r="K24" s="86"/>
      <c r="L24" s="86"/>
      <c r="M24" s="87" t="s">
        <v>91</v>
      </c>
      <c r="N24" s="88"/>
      <c r="O24" s="203"/>
      <c r="P24" s="204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'G-2'!E4:H4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75" t="str">
        <f>'G-2'!D5:H5</f>
        <v>CALLE 87 X CARRERA 51B</v>
      </c>
      <c r="E5" s="175"/>
      <c r="F5" s="175"/>
      <c r="G5" s="175"/>
      <c r="H5" s="175"/>
      <c r="I5" s="170" t="s">
        <v>53</v>
      </c>
      <c r="J5" s="170"/>
      <c r="K5" s="170"/>
      <c r="L5" s="176" t="str">
        <f>'G-2'!L5:N5</f>
        <v>8751B</v>
      </c>
      <c r="M5" s="176"/>
      <c r="N5" s="176"/>
      <c r="O5" s="12"/>
      <c r="P5" s="170" t="s">
        <v>57</v>
      </c>
      <c r="Q5" s="170"/>
      <c r="R5" s="170"/>
      <c r="S5" s="174" t="s">
        <v>92</v>
      </c>
      <c r="T5" s="174"/>
      <c r="U5" s="174"/>
    </row>
    <row r="6" spans="1:28" ht="12.75" customHeight="1" x14ac:dyDescent="0.2">
      <c r="A6" s="170" t="s">
        <v>55</v>
      </c>
      <c r="B6" s="170"/>
      <c r="C6" s="170"/>
      <c r="D6" s="172" t="s">
        <v>155</v>
      </c>
      <c r="E6" s="172"/>
      <c r="F6" s="172"/>
      <c r="G6" s="172"/>
      <c r="H6" s="172"/>
      <c r="I6" s="170" t="s">
        <v>59</v>
      </c>
      <c r="J6" s="170"/>
      <c r="K6" s="170"/>
      <c r="L6" s="183">
        <v>2</v>
      </c>
      <c r="M6" s="183"/>
      <c r="N6" s="183"/>
      <c r="O6" s="42"/>
      <c r="P6" s="170" t="s">
        <v>58</v>
      </c>
      <c r="Q6" s="170"/>
      <c r="R6" s="170"/>
      <c r="S6" s="184">
        <f>'G-2'!S6:U6</f>
        <v>43076</v>
      </c>
      <c r="T6" s="184"/>
      <c r="U6" s="184"/>
    </row>
    <row r="7" spans="1:28" ht="7.5" customHeight="1" x14ac:dyDescent="0.2">
      <c r="A7" s="13"/>
      <c r="B7" s="11"/>
      <c r="C7" s="11"/>
      <c r="D7" s="11"/>
      <c r="E7" s="182"/>
      <c r="F7" s="182"/>
      <c r="G7" s="182"/>
      <c r="H7" s="182"/>
      <c r="I7" s="182"/>
      <c r="J7" s="182"/>
      <c r="K7" s="18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7" t="s">
        <v>36</v>
      </c>
      <c r="B8" s="179" t="s">
        <v>34</v>
      </c>
      <c r="C8" s="180"/>
      <c r="D8" s="180"/>
      <c r="E8" s="181"/>
      <c r="F8" s="177" t="s">
        <v>35</v>
      </c>
      <c r="G8" s="177" t="s">
        <v>37</v>
      </c>
      <c r="H8" s="177" t="s">
        <v>36</v>
      </c>
      <c r="I8" s="179" t="s">
        <v>34</v>
      </c>
      <c r="J8" s="180"/>
      <c r="K8" s="180"/>
      <c r="L8" s="181"/>
      <c r="M8" s="177" t="s">
        <v>35</v>
      </c>
      <c r="N8" s="177" t="s">
        <v>37</v>
      </c>
      <c r="O8" s="177" t="s">
        <v>36</v>
      </c>
      <c r="P8" s="179" t="s">
        <v>34</v>
      </c>
      <c r="Q8" s="180"/>
      <c r="R8" s="180"/>
      <c r="S8" s="181"/>
      <c r="T8" s="177" t="s">
        <v>35</v>
      </c>
      <c r="U8" s="177" t="s">
        <v>37</v>
      </c>
    </row>
    <row r="9" spans="1:28" ht="12" customHeight="1" x14ac:dyDescent="0.2">
      <c r="A9" s="178"/>
      <c r="B9" s="15" t="s">
        <v>52</v>
      </c>
      <c r="C9" s="15" t="s">
        <v>0</v>
      </c>
      <c r="D9" s="15" t="s">
        <v>2</v>
      </c>
      <c r="E9" s="16" t="s">
        <v>3</v>
      </c>
      <c r="F9" s="178"/>
      <c r="G9" s="178"/>
      <c r="H9" s="178"/>
      <c r="I9" s="17" t="s">
        <v>52</v>
      </c>
      <c r="J9" s="17" t="s">
        <v>0</v>
      </c>
      <c r="K9" s="15" t="s">
        <v>2</v>
      </c>
      <c r="L9" s="16" t="s">
        <v>3</v>
      </c>
      <c r="M9" s="178"/>
      <c r="N9" s="178"/>
      <c r="O9" s="178"/>
      <c r="P9" s="17" t="s">
        <v>52</v>
      </c>
      <c r="Q9" s="17" t="s">
        <v>0</v>
      </c>
      <c r="R9" s="15" t="s">
        <v>2</v>
      </c>
      <c r="S9" s="16" t="s">
        <v>3</v>
      </c>
      <c r="T9" s="178"/>
      <c r="U9" s="178"/>
    </row>
    <row r="10" spans="1:28" ht="24" customHeight="1" x14ac:dyDescent="0.2">
      <c r="A10" s="18" t="s">
        <v>11</v>
      </c>
      <c r="B10" s="46">
        <v>19</v>
      </c>
      <c r="C10" s="46">
        <v>50</v>
      </c>
      <c r="D10" s="46">
        <v>0</v>
      </c>
      <c r="E10" s="46">
        <v>0</v>
      </c>
      <c r="F10" s="62">
        <f>B10*0.5+C10*1+D10*2+E10*2.5</f>
        <v>59.5</v>
      </c>
      <c r="G10" s="2"/>
      <c r="H10" s="19" t="s">
        <v>4</v>
      </c>
      <c r="I10" s="46">
        <v>16</v>
      </c>
      <c r="J10" s="46">
        <v>103</v>
      </c>
      <c r="K10" s="46">
        <v>0</v>
      </c>
      <c r="L10" s="46">
        <v>3</v>
      </c>
      <c r="M10" s="6">
        <f>I10*0.5+J10*1+K10*2+L10*2.5</f>
        <v>118.5</v>
      </c>
      <c r="N10" s="9">
        <f>F20+F21+F22+M10</f>
        <v>432.5</v>
      </c>
      <c r="O10" s="19" t="s">
        <v>43</v>
      </c>
      <c r="P10" s="46">
        <v>19</v>
      </c>
      <c r="Q10" s="46">
        <v>102</v>
      </c>
      <c r="R10" s="46">
        <v>0</v>
      </c>
      <c r="S10" s="46">
        <v>3</v>
      </c>
      <c r="T10" s="6">
        <f>P10*0.5+Q10*1+R10*2+S10*2.5</f>
        <v>119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16</v>
      </c>
      <c r="C11" s="46">
        <v>59</v>
      </c>
      <c r="D11" s="46">
        <v>0</v>
      </c>
      <c r="E11" s="46">
        <v>1</v>
      </c>
      <c r="F11" s="6">
        <f t="shared" ref="F11:F22" si="0">B11*0.5+C11*1+D11*2+E11*2.5</f>
        <v>69.5</v>
      </c>
      <c r="G11" s="2"/>
      <c r="H11" s="19" t="s">
        <v>5</v>
      </c>
      <c r="I11" s="46">
        <v>19</v>
      </c>
      <c r="J11" s="46">
        <v>108</v>
      </c>
      <c r="K11" s="46">
        <v>0</v>
      </c>
      <c r="L11" s="46">
        <v>6</v>
      </c>
      <c r="M11" s="6">
        <f t="shared" ref="M11:M22" si="1">I11*0.5+J11*1+K11*2+L11*2.5</f>
        <v>132.5</v>
      </c>
      <c r="N11" s="9">
        <f>F21+F22+M10+M11</f>
        <v>475</v>
      </c>
      <c r="O11" s="19" t="s">
        <v>44</v>
      </c>
      <c r="P11" s="46">
        <v>26</v>
      </c>
      <c r="Q11" s="46">
        <v>108</v>
      </c>
      <c r="R11" s="46">
        <v>0</v>
      </c>
      <c r="S11" s="46">
        <v>2</v>
      </c>
      <c r="T11" s="6">
        <f t="shared" ref="T11:T21" si="2">P11*0.5+Q11*1+R11*2+S11*2.5</f>
        <v>126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24</v>
      </c>
      <c r="C12" s="46">
        <v>69</v>
      </c>
      <c r="D12" s="46">
        <v>0</v>
      </c>
      <c r="E12" s="46">
        <v>5</v>
      </c>
      <c r="F12" s="6">
        <f t="shared" si="0"/>
        <v>93.5</v>
      </c>
      <c r="G12" s="2"/>
      <c r="H12" s="19" t="s">
        <v>6</v>
      </c>
      <c r="I12" s="46">
        <v>14</v>
      </c>
      <c r="J12" s="46">
        <v>102</v>
      </c>
      <c r="K12" s="46">
        <v>0</v>
      </c>
      <c r="L12" s="46">
        <v>1</v>
      </c>
      <c r="M12" s="6">
        <f t="shared" si="1"/>
        <v>111.5</v>
      </c>
      <c r="N12" s="2">
        <f>F22+M10+M11+M12</f>
        <v>488</v>
      </c>
      <c r="O12" s="19" t="s">
        <v>32</v>
      </c>
      <c r="P12" s="46">
        <v>30</v>
      </c>
      <c r="Q12" s="46">
        <v>125</v>
      </c>
      <c r="R12" s="46">
        <v>0</v>
      </c>
      <c r="S12" s="46">
        <v>1</v>
      </c>
      <c r="T12" s="6">
        <f t="shared" si="2"/>
        <v>142.5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18</v>
      </c>
      <c r="C13" s="46">
        <v>75</v>
      </c>
      <c r="D13" s="46">
        <v>0</v>
      </c>
      <c r="E13" s="46">
        <v>1</v>
      </c>
      <c r="F13" s="6">
        <f t="shared" si="0"/>
        <v>86.5</v>
      </c>
      <c r="G13" s="2">
        <f>F10+F11+F12+F13</f>
        <v>309</v>
      </c>
      <c r="H13" s="19" t="s">
        <v>7</v>
      </c>
      <c r="I13" s="46">
        <v>27</v>
      </c>
      <c r="J13" s="46">
        <v>125</v>
      </c>
      <c r="K13" s="46">
        <v>0</v>
      </c>
      <c r="L13" s="46">
        <v>2</v>
      </c>
      <c r="M13" s="6">
        <f t="shared" si="1"/>
        <v>143.5</v>
      </c>
      <c r="N13" s="2">
        <f t="shared" ref="N13:N18" si="3">M10+M11+M12+M13</f>
        <v>506</v>
      </c>
      <c r="O13" s="19" t="s">
        <v>33</v>
      </c>
      <c r="P13" s="46">
        <v>20</v>
      </c>
      <c r="Q13" s="46">
        <v>105</v>
      </c>
      <c r="R13" s="46">
        <v>0</v>
      </c>
      <c r="S13" s="46">
        <v>1</v>
      </c>
      <c r="T13" s="6">
        <f t="shared" si="2"/>
        <v>117.5</v>
      </c>
      <c r="U13" s="2">
        <f t="shared" ref="U13:U21" si="4">T10+T11+T12+T13</f>
        <v>505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12</v>
      </c>
      <c r="C14" s="46">
        <v>75</v>
      </c>
      <c r="D14" s="46">
        <v>0</v>
      </c>
      <c r="E14" s="46">
        <v>2</v>
      </c>
      <c r="F14" s="6">
        <f t="shared" si="0"/>
        <v>86</v>
      </c>
      <c r="G14" s="2">
        <f t="shared" ref="G14:G19" si="5">F11+F12+F13+F14</f>
        <v>335.5</v>
      </c>
      <c r="H14" s="19" t="s">
        <v>9</v>
      </c>
      <c r="I14" s="46">
        <v>19</v>
      </c>
      <c r="J14" s="46">
        <v>99</v>
      </c>
      <c r="K14" s="46">
        <v>0</v>
      </c>
      <c r="L14" s="46">
        <v>2</v>
      </c>
      <c r="M14" s="6">
        <f t="shared" si="1"/>
        <v>113.5</v>
      </c>
      <c r="N14" s="2">
        <f t="shared" si="3"/>
        <v>501</v>
      </c>
      <c r="O14" s="19" t="s">
        <v>29</v>
      </c>
      <c r="P14" s="45">
        <v>27</v>
      </c>
      <c r="Q14" s="45">
        <v>118</v>
      </c>
      <c r="R14" s="45">
        <v>0</v>
      </c>
      <c r="S14" s="45">
        <v>2</v>
      </c>
      <c r="T14" s="6">
        <f t="shared" si="2"/>
        <v>136.5</v>
      </c>
      <c r="U14" s="2">
        <f t="shared" si="4"/>
        <v>522.5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13</v>
      </c>
      <c r="C15" s="46">
        <v>81</v>
      </c>
      <c r="D15" s="46">
        <v>0</v>
      </c>
      <c r="E15" s="46">
        <v>1</v>
      </c>
      <c r="F15" s="6">
        <f t="shared" si="0"/>
        <v>90</v>
      </c>
      <c r="G15" s="2">
        <f t="shared" si="5"/>
        <v>356</v>
      </c>
      <c r="H15" s="19" t="s">
        <v>12</v>
      </c>
      <c r="I15" s="46">
        <v>12</v>
      </c>
      <c r="J15" s="46">
        <v>95</v>
      </c>
      <c r="K15" s="46">
        <v>0</v>
      </c>
      <c r="L15" s="46">
        <v>1</v>
      </c>
      <c r="M15" s="6">
        <f t="shared" si="1"/>
        <v>103.5</v>
      </c>
      <c r="N15" s="2">
        <f t="shared" si="3"/>
        <v>472</v>
      </c>
      <c r="O15" s="18" t="s">
        <v>30</v>
      </c>
      <c r="P15" s="46">
        <v>24</v>
      </c>
      <c r="Q15" s="46">
        <v>120</v>
      </c>
      <c r="R15" s="46">
        <v>0</v>
      </c>
      <c r="S15" s="46">
        <v>0</v>
      </c>
      <c r="T15" s="6">
        <f t="shared" si="2"/>
        <v>132</v>
      </c>
      <c r="U15" s="2">
        <f t="shared" si="4"/>
        <v>528.5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22</v>
      </c>
      <c r="C16" s="46">
        <v>92</v>
      </c>
      <c r="D16" s="46">
        <v>1</v>
      </c>
      <c r="E16" s="46">
        <v>3</v>
      </c>
      <c r="F16" s="6">
        <f t="shared" si="0"/>
        <v>112.5</v>
      </c>
      <c r="G16" s="2">
        <f t="shared" si="5"/>
        <v>375</v>
      </c>
      <c r="H16" s="19" t="s">
        <v>15</v>
      </c>
      <c r="I16" s="46">
        <v>15</v>
      </c>
      <c r="J16" s="46">
        <v>84</v>
      </c>
      <c r="K16" s="46">
        <v>0</v>
      </c>
      <c r="L16" s="46">
        <v>2</v>
      </c>
      <c r="M16" s="6">
        <f t="shared" si="1"/>
        <v>96.5</v>
      </c>
      <c r="N16" s="2">
        <f t="shared" si="3"/>
        <v>457</v>
      </c>
      <c r="O16" s="19" t="s">
        <v>8</v>
      </c>
      <c r="P16" s="46">
        <v>20</v>
      </c>
      <c r="Q16" s="46">
        <v>111</v>
      </c>
      <c r="R16" s="46">
        <v>0</v>
      </c>
      <c r="S16" s="46">
        <v>2</v>
      </c>
      <c r="T16" s="6">
        <f t="shared" si="2"/>
        <v>126</v>
      </c>
      <c r="U16" s="2">
        <f t="shared" si="4"/>
        <v>512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81</v>
      </c>
      <c r="D17" s="46">
        <v>0</v>
      </c>
      <c r="E17" s="46">
        <v>5</v>
      </c>
      <c r="F17" s="6">
        <f t="shared" si="0"/>
        <v>103</v>
      </c>
      <c r="G17" s="2">
        <f t="shared" si="5"/>
        <v>391.5</v>
      </c>
      <c r="H17" s="19" t="s">
        <v>18</v>
      </c>
      <c r="I17" s="46">
        <v>14</v>
      </c>
      <c r="J17" s="46">
        <v>80</v>
      </c>
      <c r="K17" s="46">
        <v>2</v>
      </c>
      <c r="L17" s="46">
        <v>3</v>
      </c>
      <c r="M17" s="6">
        <f t="shared" si="1"/>
        <v>98.5</v>
      </c>
      <c r="N17" s="2">
        <f t="shared" si="3"/>
        <v>412</v>
      </c>
      <c r="O17" s="19" t="s">
        <v>10</v>
      </c>
      <c r="P17" s="46">
        <v>18</v>
      </c>
      <c r="Q17" s="46">
        <v>117</v>
      </c>
      <c r="R17" s="46">
        <v>0</v>
      </c>
      <c r="S17" s="46">
        <v>1</v>
      </c>
      <c r="T17" s="6">
        <f t="shared" si="2"/>
        <v>128.5</v>
      </c>
      <c r="U17" s="2">
        <f t="shared" si="4"/>
        <v>523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36</v>
      </c>
      <c r="C18" s="46">
        <v>104</v>
      </c>
      <c r="D18" s="46">
        <v>0</v>
      </c>
      <c r="E18" s="46">
        <v>4</v>
      </c>
      <c r="F18" s="6">
        <f t="shared" si="0"/>
        <v>132</v>
      </c>
      <c r="G18" s="2">
        <f t="shared" si="5"/>
        <v>437.5</v>
      </c>
      <c r="H18" s="19" t="s">
        <v>20</v>
      </c>
      <c r="I18" s="46">
        <v>18</v>
      </c>
      <c r="J18" s="46">
        <v>95</v>
      </c>
      <c r="K18" s="46">
        <v>0</v>
      </c>
      <c r="L18" s="46">
        <v>5</v>
      </c>
      <c r="M18" s="6">
        <f t="shared" si="1"/>
        <v>116.5</v>
      </c>
      <c r="N18" s="2">
        <f t="shared" si="3"/>
        <v>415</v>
      </c>
      <c r="O18" s="19" t="s">
        <v>13</v>
      </c>
      <c r="P18" s="46">
        <v>15</v>
      </c>
      <c r="Q18" s="46">
        <v>108</v>
      </c>
      <c r="R18" s="46">
        <v>0</v>
      </c>
      <c r="S18" s="46">
        <v>2</v>
      </c>
      <c r="T18" s="6">
        <f t="shared" si="2"/>
        <v>120.5</v>
      </c>
      <c r="U18" s="2">
        <f t="shared" si="4"/>
        <v>507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68</v>
      </c>
      <c r="D19" s="47">
        <v>0</v>
      </c>
      <c r="E19" s="47">
        <v>4</v>
      </c>
      <c r="F19" s="7">
        <f t="shared" si="0"/>
        <v>88.5</v>
      </c>
      <c r="G19" s="3">
        <f t="shared" si="5"/>
        <v>436</v>
      </c>
      <c r="H19" s="20" t="s">
        <v>22</v>
      </c>
      <c r="I19" s="45">
        <v>16</v>
      </c>
      <c r="J19" s="45">
        <v>103</v>
      </c>
      <c r="K19" s="45">
        <v>1</v>
      </c>
      <c r="L19" s="45">
        <v>4</v>
      </c>
      <c r="M19" s="6">
        <f t="shared" si="1"/>
        <v>123</v>
      </c>
      <c r="N19" s="2">
        <f>M16+M17+M18+M19</f>
        <v>434.5</v>
      </c>
      <c r="O19" s="19" t="s">
        <v>16</v>
      </c>
      <c r="P19" s="46">
        <v>16</v>
      </c>
      <c r="Q19" s="46">
        <v>115</v>
      </c>
      <c r="R19" s="46">
        <v>0</v>
      </c>
      <c r="S19" s="46">
        <v>1</v>
      </c>
      <c r="T19" s="6">
        <f t="shared" si="2"/>
        <v>125.5</v>
      </c>
      <c r="U19" s="2">
        <f t="shared" si="4"/>
        <v>500.5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13</v>
      </c>
      <c r="C20" s="45">
        <v>81</v>
      </c>
      <c r="D20" s="45">
        <v>0</v>
      </c>
      <c r="E20" s="45">
        <v>1</v>
      </c>
      <c r="F20" s="8">
        <f t="shared" si="0"/>
        <v>90</v>
      </c>
      <c r="G20" s="35"/>
      <c r="H20" s="19" t="s">
        <v>24</v>
      </c>
      <c r="I20" s="46">
        <v>30</v>
      </c>
      <c r="J20" s="46">
        <v>123</v>
      </c>
      <c r="K20" s="46">
        <v>0</v>
      </c>
      <c r="L20" s="46">
        <v>3</v>
      </c>
      <c r="M20" s="8">
        <f t="shared" si="1"/>
        <v>145.5</v>
      </c>
      <c r="N20" s="2">
        <f>M17+M18+M19+M20</f>
        <v>483.5</v>
      </c>
      <c r="O20" s="19" t="s">
        <v>45</v>
      </c>
      <c r="P20" s="45">
        <v>14</v>
      </c>
      <c r="Q20" s="45">
        <v>112</v>
      </c>
      <c r="R20" s="45">
        <v>0</v>
      </c>
      <c r="S20" s="45">
        <v>0</v>
      </c>
      <c r="T20" s="8">
        <f t="shared" si="2"/>
        <v>119</v>
      </c>
      <c r="U20" s="2">
        <f t="shared" si="4"/>
        <v>493.5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86</v>
      </c>
      <c r="D21" s="46">
        <v>0</v>
      </c>
      <c r="E21" s="46">
        <v>3</v>
      </c>
      <c r="F21" s="6">
        <f t="shared" si="0"/>
        <v>98.5</v>
      </c>
      <c r="G21" s="36"/>
      <c r="H21" s="20" t="s">
        <v>25</v>
      </c>
      <c r="I21" s="46">
        <v>26</v>
      </c>
      <c r="J21" s="46">
        <v>107</v>
      </c>
      <c r="K21" s="46">
        <v>0</v>
      </c>
      <c r="L21" s="46">
        <v>3</v>
      </c>
      <c r="M21" s="6">
        <f t="shared" si="1"/>
        <v>127.5</v>
      </c>
      <c r="N21" s="2">
        <f>M18+M19+M20+M21</f>
        <v>512.5</v>
      </c>
      <c r="O21" s="21" t="s">
        <v>46</v>
      </c>
      <c r="P21" s="47">
        <v>13</v>
      </c>
      <c r="Q21" s="47">
        <v>109</v>
      </c>
      <c r="R21" s="47">
        <v>0</v>
      </c>
      <c r="S21" s="47">
        <v>0</v>
      </c>
      <c r="T21" s="7">
        <f t="shared" si="2"/>
        <v>115.5</v>
      </c>
      <c r="U21" s="3">
        <f t="shared" si="4"/>
        <v>480.5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14</v>
      </c>
      <c r="C22" s="46">
        <v>111</v>
      </c>
      <c r="D22" s="46">
        <v>0</v>
      </c>
      <c r="E22" s="46">
        <v>3</v>
      </c>
      <c r="F22" s="6">
        <f t="shared" si="0"/>
        <v>125.5</v>
      </c>
      <c r="G22" s="2"/>
      <c r="H22" s="21" t="s">
        <v>26</v>
      </c>
      <c r="I22" s="47">
        <v>14</v>
      </c>
      <c r="J22" s="47">
        <v>129</v>
      </c>
      <c r="K22" s="47">
        <v>0</v>
      </c>
      <c r="L22" s="47">
        <v>3</v>
      </c>
      <c r="M22" s="6">
        <f t="shared" si="1"/>
        <v>143.5</v>
      </c>
      <c r="N22" s="3">
        <f>M19+M20+M21+M22</f>
        <v>539.5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5" t="s">
        <v>47</v>
      </c>
      <c r="B23" s="186"/>
      <c r="C23" s="189" t="s">
        <v>50</v>
      </c>
      <c r="D23" s="190"/>
      <c r="E23" s="190"/>
      <c r="F23" s="191"/>
      <c r="G23" s="84">
        <f>MAX(G13:G19)</f>
        <v>437.5</v>
      </c>
      <c r="H23" s="193" t="s">
        <v>48</v>
      </c>
      <c r="I23" s="194"/>
      <c r="J23" s="195" t="s">
        <v>50</v>
      </c>
      <c r="K23" s="196"/>
      <c r="L23" s="196"/>
      <c r="M23" s="197"/>
      <c r="N23" s="85">
        <f>MAX(N10:N22)</f>
        <v>539.5</v>
      </c>
      <c r="O23" s="185" t="s">
        <v>49</v>
      </c>
      <c r="P23" s="186"/>
      <c r="Q23" s="189" t="s">
        <v>50</v>
      </c>
      <c r="R23" s="190"/>
      <c r="S23" s="190"/>
      <c r="T23" s="191"/>
      <c r="U23" s="84">
        <f>MAX(U13:U21)</f>
        <v>528.5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71</v>
      </c>
      <c r="D24" s="86"/>
      <c r="E24" s="86"/>
      <c r="F24" s="87" t="s">
        <v>85</v>
      </c>
      <c r="G24" s="88"/>
      <c r="H24" s="187"/>
      <c r="I24" s="188"/>
      <c r="J24" s="82" t="s">
        <v>71</v>
      </c>
      <c r="K24" s="86"/>
      <c r="L24" s="86"/>
      <c r="M24" s="87" t="s">
        <v>91</v>
      </c>
      <c r="N24" s="88"/>
      <c r="O24" s="187"/>
      <c r="P24" s="188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'G-2'!E4:H4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0" t="s">
        <v>56</v>
      </c>
      <c r="B6" s="170"/>
      <c r="C6" s="170"/>
      <c r="D6" s="175" t="str">
        <f>'G-2'!D5:H5</f>
        <v>CALLE 87 X CARRERA 51B</v>
      </c>
      <c r="E6" s="175"/>
      <c r="F6" s="175"/>
      <c r="G6" s="175"/>
      <c r="H6" s="175"/>
      <c r="I6" s="170" t="s">
        <v>53</v>
      </c>
      <c r="J6" s="170"/>
      <c r="K6" s="170"/>
      <c r="L6" s="176" t="str">
        <f>'G-2'!L5:N5</f>
        <v>8751B</v>
      </c>
      <c r="M6" s="176"/>
      <c r="N6" s="176"/>
      <c r="O6" s="12"/>
      <c r="P6" s="170" t="s">
        <v>58</v>
      </c>
      <c r="Q6" s="170"/>
      <c r="R6" s="170"/>
      <c r="S6" s="223">
        <f>'G-2'!S6:U6</f>
        <v>43076</v>
      </c>
      <c r="T6" s="223"/>
      <c r="U6" s="223"/>
    </row>
    <row r="7" spans="1:28" ht="7.5" customHeight="1" x14ac:dyDescent="0.2">
      <c r="A7" s="13"/>
      <c r="B7" s="11"/>
      <c r="C7" s="11"/>
      <c r="D7" s="11"/>
      <c r="E7" s="182"/>
      <c r="F7" s="182"/>
      <c r="G7" s="182"/>
      <c r="H7" s="182"/>
      <c r="I7" s="182"/>
      <c r="J7" s="182"/>
      <c r="K7" s="18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7" t="s">
        <v>36</v>
      </c>
      <c r="B8" s="179" t="s">
        <v>34</v>
      </c>
      <c r="C8" s="180"/>
      <c r="D8" s="180"/>
      <c r="E8" s="181"/>
      <c r="F8" s="177" t="s">
        <v>35</v>
      </c>
      <c r="G8" s="177" t="s">
        <v>37</v>
      </c>
      <c r="H8" s="177" t="s">
        <v>36</v>
      </c>
      <c r="I8" s="179" t="s">
        <v>34</v>
      </c>
      <c r="J8" s="180"/>
      <c r="K8" s="180"/>
      <c r="L8" s="181"/>
      <c r="M8" s="177" t="s">
        <v>35</v>
      </c>
      <c r="N8" s="177" t="s">
        <v>37</v>
      </c>
      <c r="O8" s="177" t="s">
        <v>36</v>
      </c>
      <c r="P8" s="179" t="s">
        <v>34</v>
      </c>
      <c r="Q8" s="180"/>
      <c r="R8" s="180"/>
      <c r="S8" s="181"/>
      <c r="T8" s="177" t="s">
        <v>35</v>
      </c>
      <c r="U8" s="177" t="s">
        <v>37</v>
      </c>
    </row>
    <row r="9" spans="1:28" ht="12" customHeight="1" x14ac:dyDescent="0.2">
      <c r="A9" s="178"/>
      <c r="B9" s="15" t="s">
        <v>52</v>
      </c>
      <c r="C9" s="15" t="s">
        <v>0</v>
      </c>
      <c r="D9" s="15" t="s">
        <v>2</v>
      </c>
      <c r="E9" s="16" t="s">
        <v>3</v>
      </c>
      <c r="F9" s="178"/>
      <c r="G9" s="178"/>
      <c r="H9" s="178"/>
      <c r="I9" s="17" t="s">
        <v>52</v>
      </c>
      <c r="J9" s="17" t="s">
        <v>0</v>
      </c>
      <c r="K9" s="15" t="s">
        <v>2</v>
      </c>
      <c r="L9" s="16" t="s">
        <v>3</v>
      </c>
      <c r="M9" s="178"/>
      <c r="N9" s="178"/>
      <c r="O9" s="178"/>
      <c r="P9" s="17" t="s">
        <v>52</v>
      </c>
      <c r="Q9" s="17" t="s">
        <v>0</v>
      </c>
      <c r="R9" s="15" t="s">
        <v>2</v>
      </c>
      <c r="S9" s="16" t="s">
        <v>3</v>
      </c>
      <c r="T9" s="178"/>
      <c r="U9" s="178"/>
    </row>
    <row r="10" spans="1:28" ht="24" customHeight="1" x14ac:dyDescent="0.2">
      <c r="A10" s="18" t="s">
        <v>11</v>
      </c>
      <c r="B10" s="46">
        <f>'G-2'!B10+'G-3'!B10+'G-4'!B10</f>
        <v>65</v>
      </c>
      <c r="C10" s="46">
        <f>'G-2'!C10+'G-3'!C10+'G-4'!C10</f>
        <v>452</v>
      </c>
      <c r="D10" s="46">
        <f>'G-2'!D10+'G-3'!D10+'G-4'!D10</f>
        <v>32</v>
      </c>
      <c r="E10" s="46">
        <f>'G-2'!E10+'G-3'!E10+'G-4'!E10</f>
        <v>6</v>
      </c>
      <c r="F10" s="6">
        <f t="shared" ref="F10:F22" si="0">B10*0.5+C10*1+D10*2+E10*2.5</f>
        <v>563.5</v>
      </c>
      <c r="G10" s="2"/>
      <c r="H10" s="19" t="s">
        <v>4</v>
      </c>
      <c r="I10" s="46">
        <f>'G-2'!I10+'G-3'!I10+'G-4'!I10</f>
        <v>111</v>
      </c>
      <c r="J10" s="46">
        <f>'G-2'!J10+'G-3'!J10+'G-4'!J10</f>
        <v>522</v>
      </c>
      <c r="K10" s="46">
        <f>'G-2'!K10+'G-3'!K10+'G-4'!K10</f>
        <v>24</v>
      </c>
      <c r="L10" s="46">
        <f>'G-2'!L10+'G-3'!L10+'G-4'!L10</f>
        <v>8</v>
      </c>
      <c r="M10" s="6">
        <f t="shared" ref="M10:M22" si="1">I10*0.5+J10*1+K10*2+L10*2.5</f>
        <v>645.5</v>
      </c>
      <c r="N10" s="9">
        <f>F20+F21+F22+M10</f>
        <v>2588</v>
      </c>
      <c r="O10" s="19" t="s">
        <v>43</v>
      </c>
      <c r="P10" s="46">
        <f>'G-2'!P10+'G-3'!P10+'G-4'!P10</f>
        <v>95</v>
      </c>
      <c r="Q10" s="46">
        <f>'G-2'!Q10+'G-3'!Q10+'G-4'!Q10</f>
        <v>524</v>
      </c>
      <c r="R10" s="46">
        <f>'G-2'!R10+'G-3'!R10+'G-4'!R10</f>
        <v>35</v>
      </c>
      <c r="S10" s="46">
        <f>'G-2'!S10+'G-3'!S10+'G-4'!S10</f>
        <v>8</v>
      </c>
      <c r="T10" s="6">
        <f t="shared" ref="T10:T21" si="2">P10*0.5+Q10*1+R10*2+S10*2.5</f>
        <v>661.5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75</v>
      </c>
      <c r="C11" s="46">
        <f>'G-2'!C11+'G-3'!C11+'G-4'!C11</f>
        <v>477</v>
      </c>
      <c r="D11" s="46">
        <f>'G-2'!D11+'G-3'!D11+'G-4'!D11</f>
        <v>29</v>
      </c>
      <c r="E11" s="46">
        <f>'G-2'!E11+'G-3'!E11+'G-4'!E11</f>
        <v>6</v>
      </c>
      <c r="F11" s="6">
        <f t="shared" si="0"/>
        <v>587.5</v>
      </c>
      <c r="G11" s="2"/>
      <c r="H11" s="19" t="s">
        <v>5</v>
      </c>
      <c r="I11" s="46">
        <f>'G-2'!I11+'G-3'!I11+'G-4'!I11</f>
        <v>98</v>
      </c>
      <c r="J11" s="46">
        <f>'G-2'!J11+'G-3'!J11+'G-4'!J11</f>
        <v>531</v>
      </c>
      <c r="K11" s="46">
        <f>'G-2'!K11+'G-3'!K11+'G-4'!K11</f>
        <v>28</v>
      </c>
      <c r="L11" s="46">
        <f>'G-2'!L11+'G-3'!L11+'G-4'!L11</f>
        <v>12</v>
      </c>
      <c r="M11" s="6">
        <f t="shared" si="1"/>
        <v>666</v>
      </c>
      <c r="N11" s="9">
        <f>F21+F22+M10+M11</f>
        <v>2662.5</v>
      </c>
      <c r="O11" s="19" t="s">
        <v>44</v>
      </c>
      <c r="P11" s="46">
        <f>'G-2'!P11+'G-3'!P11+'G-4'!P11</f>
        <v>119</v>
      </c>
      <c r="Q11" s="46">
        <f>'G-2'!Q11+'G-3'!Q11+'G-4'!Q11</f>
        <v>545</v>
      </c>
      <c r="R11" s="46">
        <f>'G-2'!R11+'G-3'!R11+'G-4'!R11</f>
        <v>33</v>
      </c>
      <c r="S11" s="46">
        <f>'G-2'!S11+'G-3'!S11+'G-4'!S11</f>
        <v>5</v>
      </c>
      <c r="T11" s="6">
        <f t="shared" si="2"/>
        <v>683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99</v>
      </c>
      <c r="C12" s="46">
        <f>'G-2'!C12+'G-3'!C12+'G-4'!C12</f>
        <v>496</v>
      </c>
      <c r="D12" s="46">
        <f>'G-2'!D12+'G-3'!D12+'G-4'!D12</f>
        <v>31</v>
      </c>
      <c r="E12" s="46">
        <f>'G-2'!E12+'G-3'!E12+'G-4'!E12</f>
        <v>7</v>
      </c>
      <c r="F12" s="6">
        <f t="shared" si="0"/>
        <v>625</v>
      </c>
      <c r="G12" s="2"/>
      <c r="H12" s="19" t="s">
        <v>6</v>
      </c>
      <c r="I12" s="46">
        <f>'G-2'!I12+'G-3'!I12+'G-4'!I12</f>
        <v>124</v>
      </c>
      <c r="J12" s="46">
        <f>'G-2'!J12+'G-3'!J12+'G-4'!J12</f>
        <v>566</v>
      </c>
      <c r="K12" s="46">
        <f>'G-2'!K12+'G-3'!K12+'G-4'!K12</f>
        <v>19</v>
      </c>
      <c r="L12" s="46">
        <f>'G-2'!L12+'G-3'!L12+'G-4'!L12</f>
        <v>10</v>
      </c>
      <c r="M12" s="6">
        <f t="shared" si="1"/>
        <v>691</v>
      </c>
      <c r="N12" s="2">
        <f>F22+M10+M11+M12</f>
        <v>2695.5</v>
      </c>
      <c r="O12" s="19" t="s">
        <v>32</v>
      </c>
      <c r="P12" s="46">
        <f>'G-2'!P12+'G-3'!P12+'G-4'!P12</f>
        <v>123</v>
      </c>
      <c r="Q12" s="46">
        <f>'G-2'!Q12+'G-3'!Q12+'G-4'!Q12</f>
        <v>591</v>
      </c>
      <c r="R12" s="46">
        <f>'G-2'!R12+'G-3'!R12+'G-4'!R12</f>
        <v>26</v>
      </c>
      <c r="S12" s="46">
        <f>'G-2'!S12+'G-3'!S12+'G-4'!S12</f>
        <v>6</v>
      </c>
      <c r="T12" s="6">
        <f t="shared" si="2"/>
        <v>719.5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77</v>
      </c>
      <c r="C13" s="46">
        <f>'G-2'!C13+'G-3'!C13+'G-4'!C13</f>
        <v>472</v>
      </c>
      <c r="D13" s="46">
        <f>'G-2'!D13+'G-3'!D13+'G-4'!D13</f>
        <v>36</v>
      </c>
      <c r="E13" s="46">
        <f>'G-2'!E13+'G-3'!E13+'G-4'!E13</f>
        <v>4</v>
      </c>
      <c r="F13" s="6">
        <f t="shared" si="0"/>
        <v>592.5</v>
      </c>
      <c r="G13" s="2">
        <f t="shared" ref="G13:G19" si="3">F10+F11+F12+F13</f>
        <v>2368.5</v>
      </c>
      <c r="H13" s="19" t="s">
        <v>7</v>
      </c>
      <c r="I13" s="46">
        <f>'G-2'!I13+'G-3'!I13+'G-4'!I13</f>
        <v>118</v>
      </c>
      <c r="J13" s="46">
        <f>'G-2'!J13+'G-3'!J13+'G-4'!J13</f>
        <v>560</v>
      </c>
      <c r="K13" s="46">
        <f>'G-2'!K13+'G-3'!K13+'G-4'!K13</f>
        <v>21</v>
      </c>
      <c r="L13" s="46">
        <f>'G-2'!L13+'G-3'!L13+'G-4'!L13</f>
        <v>8</v>
      </c>
      <c r="M13" s="6">
        <f t="shared" si="1"/>
        <v>681</v>
      </c>
      <c r="N13" s="2">
        <f t="shared" ref="N13:N18" si="4">M10+M11+M12+M13</f>
        <v>2683.5</v>
      </c>
      <c r="O13" s="19" t="s">
        <v>33</v>
      </c>
      <c r="P13" s="46">
        <f>'G-2'!P13+'G-3'!P13+'G-4'!P13</f>
        <v>104</v>
      </c>
      <c r="Q13" s="46">
        <f>'G-2'!Q13+'G-3'!Q13+'G-4'!Q13</f>
        <v>590</v>
      </c>
      <c r="R13" s="46">
        <f>'G-2'!R13+'G-3'!R13+'G-4'!R13</f>
        <v>32</v>
      </c>
      <c r="S13" s="46">
        <f>'G-2'!S13+'G-3'!S13+'G-4'!S13</f>
        <v>5</v>
      </c>
      <c r="T13" s="6">
        <f t="shared" si="2"/>
        <v>718.5</v>
      </c>
      <c r="U13" s="2">
        <f t="shared" ref="U13:U21" si="5">T10+T11+T12+T13</f>
        <v>2782.5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65</v>
      </c>
      <c r="C14" s="46">
        <f>'G-2'!C14+'G-3'!C14+'G-4'!C14</f>
        <v>504</v>
      </c>
      <c r="D14" s="46">
        <f>'G-2'!D14+'G-3'!D14+'G-4'!D14</f>
        <v>34</v>
      </c>
      <c r="E14" s="46">
        <f>'G-2'!E14+'G-3'!E14+'G-4'!E14</f>
        <v>9</v>
      </c>
      <c r="F14" s="6">
        <f t="shared" si="0"/>
        <v>627</v>
      </c>
      <c r="G14" s="2">
        <f t="shared" si="3"/>
        <v>2432</v>
      </c>
      <c r="H14" s="19" t="s">
        <v>9</v>
      </c>
      <c r="I14" s="46">
        <f>'G-2'!I14+'G-3'!I14+'G-4'!I14</f>
        <v>104</v>
      </c>
      <c r="J14" s="46">
        <f>'G-2'!J14+'G-3'!J14+'G-4'!J14</f>
        <v>496</v>
      </c>
      <c r="K14" s="46">
        <f>'G-2'!K14+'G-3'!K14+'G-4'!K14</f>
        <v>22</v>
      </c>
      <c r="L14" s="46">
        <f>'G-2'!L14+'G-3'!L14+'G-4'!L14</f>
        <v>5</v>
      </c>
      <c r="M14" s="6">
        <f t="shared" si="1"/>
        <v>604.5</v>
      </c>
      <c r="N14" s="2">
        <f t="shared" si="4"/>
        <v>2642.5</v>
      </c>
      <c r="O14" s="19" t="s">
        <v>29</v>
      </c>
      <c r="P14" s="46">
        <f>'G-2'!P14+'G-3'!P14+'G-4'!P14</f>
        <v>126</v>
      </c>
      <c r="Q14" s="46">
        <f>'G-2'!Q14+'G-3'!Q14+'G-4'!Q14</f>
        <v>585</v>
      </c>
      <c r="R14" s="46">
        <f>'G-2'!R14+'G-3'!R14+'G-4'!R14</f>
        <v>23</v>
      </c>
      <c r="S14" s="46">
        <f>'G-2'!S14+'G-3'!S14+'G-4'!S14</f>
        <v>5</v>
      </c>
      <c r="T14" s="6">
        <f t="shared" si="2"/>
        <v>706.5</v>
      </c>
      <c r="U14" s="2">
        <f t="shared" si="5"/>
        <v>2827.5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101</v>
      </c>
      <c r="C15" s="46">
        <f>'G-2'!C15+'G-3'!C15+'G-4'!C15</f>
        <v>542</v>
      </c>
      <c r="D15" s="46">
        <f>'G-2'!D15+'G-3'!D15+'G-4'!D15</f>
        <v>27</v>
      </c>
      <c r="E15" s="46">
        <f>'G-2'!E15+'G-3'!E15+'G-4'!E15</f>
        <v>8</v>
      </c>
      <c r="F15" s="6">
        <f t="shared" si="0"/>
        <v>666.5</v>
      </c>
      <c r="G15" s="2">
        <f t="shared" si="3"/>
        <v>2511</v>
      </c>
      <c r="H15" s="19" t="s">
        <v>12</v>
      </c>
      <c r="I15" s="46">
        <f>'G-2'!I15+'G-3'!I15+'G-4'!I15</f>
        <v>94</v>
      </c>
      <c r="J15" s="46">
        <f>'G-2'!J15+'G-3'!J15+'G-4'!J15</f>
        <v>473</v>
      </c>
      <c r="K15" s="46">
        <f>'G-2'!K15+'G-3'!K15+'G-4'!K15</f>
        <v>22</v>
      </c>
      <c r="L15" s="46">
        <f>'G-2'!L15+'G-3'!L15+'G-4'!L15</f>
        <v>7</v>
      </c>
      <c r="M15" s="6">
        <f t="shared" si="1"/>
        <v>581.5</v>
      </c>
      <c r="N15" s="2">
        <f t="shared" si="4"/>
        <v>2558</v>
      </c>
      <c r="O15" s="18" t="s">
        <v>30</v>
      </c>
      <c r="P15" s="46">
        <f>'G-2'!P15+'G-3'!P15+'G-4'!P15</f>
        <v>121</v>
      </c>
      <c r="Q15" s="46">
        <f>'G-2'!Q15+'G-3'!Q15+'G-4'!Q15</f>
        <v>595</v>
      </c>
      <c r="R15" s="46">
        <f>'G-2'!R15+'G-3'!R15+'G-4'!R15</f>
        <v>30</v>
      </c>
      <c r="S15" s="46">
        <f>'G-2'!S15+'G-3'!S15+'G-4'!S15</f>
        <v>7</v>
      </c>
      <c r="T15" s="6">
        <f t="shared" si="2"/>
        <v>733</v>
      </c>
      <c r="U15" s="2">
        <f t="shared" si="5"/>
        <v>2877.5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102</v>
      </c>
      <c r="C16" s="46">
        <f>'G-2'!C16+'G-3'!C16+'G-4'!C16</f>
        <v>494</v>
      </c>
      <c r="D16" s="46">
        <f>'G-2'!D16+'G-3'!D16+'G-4'!D16</f>
        <v>38</v>
      </c>
      <c r="E16" s="46">
        <f>'G-2'!E16+'G-3'!E16+'G-4'!E16</f>
        <v>12</v>
      </c>
      <c r="F16" s="6">
        <f t="shared" si="0"/>
        <v>651</v>
      </c>
      <c r="G16" s="2">
        <f t="shared" si="3"/>
        <v>2537</v>
      </c>
      <c r="H16" s="19" t="s">
        <v>15</v>
      </c>
      <c r="I16" s="46">
        <f>'G-2'!I16+'G-3'!I16+'G-4'!I16</f>
        <v>92</v>
      </c>
      <c r="J16" s="46">
        <f>'G-2'!J16+'G-3'!J16+'G-4'!J16</f>
        <v>458</v>
      </c>
      <c r="K16" s="46">
        <f>'G-2'!K16+'G-3'!K16+'G-4'!K16</f>
        <v>25</v>
      </c>
      <c r="L16" s="46">
        <f>'G-2'!L16+'G-3'!L16+'G-4'!L16</f>
        <v>6</v>
      </c>
      <c r="M16" s="6">
        <f t="shared" si="1"/>
        <v>569</v>
      </c>
      <c r="N16" s="2">
        <f t="shared" si="4"/>
        <v>2436</v>
      </c>
      <c r="O16" s="19" t="s">
        <v>8</v>
      </c>
      <c r="P16" s="46">
        <f>'G-2'!P16+'G-3'!P16+'G-4'!P16</f>
        <v>129</v>
      </c>
      <c r="Q16" s="46">
        <f>'G-2'!Q16+'G-3'!Q16+'G-4'!Q16</f>
        <v>601</v>
      </c>
      <c r="R16" s="46">
        <f>'G-2'!R16+'G-3'!R16+'G-4'!R16</f>
        <v>27</v>
      </c>
      <c r="S16" s="46">
        <f>'G-2'!S16+'G-3'!S16+'G-4'!S16</f>
        <v>7</v>
      </c>
      <c r="T16" s="6">
        <f t="shared" si="2"/>
        <v>737</v>
      </c>
      <c r="U16" s="2">
        <f t="shared" si="5"/>
        <v>2895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93</v>
      </c>
      <c r="C17" s="46">
        <f>'G-2'!C17+'G-3'!C17+'G-4'!C17</f>
        <v>487</v>
      </c>
      <c r="D17" s="46">
        <f>'G-2'!D17+'G-3'!D17+'G-4'!D17</f>
        <v>34</v>
      </c>
      <c r="E17" s="46">
        <f>'G-2'!E17+'G-3'!E17+'G-4'!E17</f>
        <v>15</v>
      </c>
      <c r="F17" s="6">
        <f t="shared" si="0"/>
        <v>639</v>
      </c>
      <c r="G17" s="2">
        <f t="shared" si="3"/>
        <v>2583.5</v>
      </c>
      <c r="H17" s="19" t="s">
        <v>18</v>
      </c>
      <c r="I17" s="46">
        <f>'G-2'!I17+'G-3'!I17+'G-4'!I17</f>
        <v>79</v>
      </c>
      <c r="J17" s="46">
        <f>'G-2'!J17+'G-3'!J17+'G-4'!J17</f>
        <v>506</v>
      </c>
      <c r="K17" s="46">
        <f>'G-2'!K17+'G-3'!K17+'G-4'!K17</f>
        <v>30</v>
      </c>
      <c r="L17" s="46">
        <f>'G-2'!L17+'G-3'!L17+'G-4'!L17</f>
        <v>10</v>
      </c>
      <c r="M17" s="6">
        <f t="shared" si="1"/>
        <v>630.5</v>
      </c>
      <c r="N17" s="2">
        <f t="shared" si="4"/>
        <v>2385.5</v>
      </c>
      <c r="O17" s="19" t="s">
        <v>10</v>
      </c>
      <c r="P17" s="46">
        <f>'G-2'!P17+'G-3'!P17+'G-4'!P17</f>
        <v>121</v>
      </c>
      <c r="Q17" s="46">
        <f>'G-2'!Q17+'G-3'!Q17+'G-4'!Q17</f>
        <v>562</v>
      </c>
      <c r="R17" s="46">
        <f>'G-2'!R17+'G-3'!R17+'G-4'!R17</f>
        <v>20</v>
      </c>
      <c r="S17" s="46">
        <f>'G-2'!S17+'G-3'!S17+'G-4'!S17</f>
        <v>3</v>
      </c>
      <c r="T17" s="6">
        <f t="shared" si="2"/>
        <v>670</v>
      </c>
      <c r="U17" s="2">
        <f t="shared" si="5"/>
        <v>2846.5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101</v>
      </c>
      <c r="C18" s="46">
        <f>'G-2'!C18+'G-3'!C18+'G-4'!C18</f>
        <v>444</v>
      </c>
      <c r="D18" s="46">
        <f>'G-2'!D18+'G-3'!D18+'G-4'!D18</f>
        <v>34</v>
      </c>
      <c r="E18" s="46">
        <f>'G-2'!E18+'G-3'!E18+'G-4'!E18</f>
        <v>11</v>
      </c>
      <c r="F18" s="6">
        <f t="shared" si="0"/>
        <v>590</v>
      </c>
      <c r="G18" s="2">
        <f t="shared" si="3"/>
        <v>2546.5</v>
      </c>
      <c r="H18" s="19" t="s">
        <v>20</v>
      </c>
      <c r="I18" s="46">
        <f>'G-2'!I18+'G-3'!I18+'G-4'!I18</f>
        <v>96</v>
      </c>
      <c r="J18" s="46">
        <f>'G-2'!J18+'G-3'!J18+'G-4'!J18</f>
        <v>533</v>
      </c>
      <c r="K18" s="46">
        <f>'G-2'!K18+'G-3'!K18+'G-4'!K18</f>
        <v>25</v>
      </c>
      <c r="L18" s="46">
        <f>'G-2'!L18+'G-3'!L18+'G-4'!L18</f>
        <v>11</v>
      </c>
      <c r="M18" s="6">
        <f t="shared" si="1"/>
        <v>658.5</v>
      </c>
      <c r="N18" s="2">
        <f t="shared" si="4"/>
        <v>2439.5</v>
      </c>
      <c r="O18" s="19" t="s">
        <v>13</v>
      </c>
      <c r="P18" s="46">
        <f>'G-2'!P18+'G-3'!P18+'G-4'!P18</f>
        <v>112</v>
      </c>
      <c r="Q18" s="46">
        <f>'G-2'!Q18+'G-3'!Q18+'G-4'!Q18</f>
        <v>539</v>
      </c>
      <c r="R18" s="46">
        <f>'G-2'!R18+'G-3'!R18+'G-4'!R18</f>
        <v>23</v>
      </c>
      <c r="S18" s="46">
        <f>'G-2'!S18+'G-3'!S18+'G-4'!S18</f>
        <v>6</v>
      </c>
      <c r="T18" s="6">
        <f t="shared" si="2"/>
        <v>656</v>
      </c>
      <c r="U18" s="2">
        <f t="shared" si="5"/>
        <v>2796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94</v>
      </c>
      <c r="C19" s="47">
        <f>'G-2'!C19+'G-3'!C19+'G-4'!C19</f>
        <v>453</v>
      </c>
      <c r="D19" s="47">
        <f>'G-2'!D19+'G-3'!D19+'G-4'!D19</f>
        <v>38</v>
      </c>
      <c r="E19" s="47">
        <f>'G-2'!E19+'G-3'!E19+'G-4'!E19</f>
        <v>15</v>
      </c>
      <c r="F19" s="7">
        <f t="shared" si="0"/>
        <v>613.5</v>
      </c>
      <c r="G19" s="3">
        <f t="shared" si="3"/>
        <v>2493.5</v>
      </c>
      <c r="H19" s="20" t="s">
        <v>22</v>
      </c>
      <c r="I19" s="46">
        <f>'G-2'!I19+'G-3'!I19+'G-4'!I19</f>
        <v>102</v>
      </c>
      <c r="J19" s="46">
        <f>'G-2'!J19+'G-3'!J19+'G-4'!J19</f>
        <v>542</v>
      </c>
      <c r="K19" s="46">
        <f>'G-2'!K19+'G-3'!K19+'G-4'!K19</f>
        <v>22</v>
      </c>
      <c r="L19" s="46">
        <f>'G-2'!L19+'G-3'!L19+'G-4'!L19</f>
        <v>15</v>
      </c>
      <c r="M19" s="6">
        <f t="shared" si="1"/>
        <v>674.5</v>
      </c>
      <c r="N19" s="2">
        <f>M16+M17+M18+M19</f>
        <v>2532.5</v>
      </c>
      <c r="O19" s="19" t="s">
        <v>16</v>
      </c>
      <c r="P19" s="46">
        <f>'G-2'!P19+'G-3'!P19+'G-4'!P19</f>
        <v>115</v>
      </c>
      <c r="Q19" s="46">
        <f>'G-2'!Q19+'G-3'!Q19+'G-4'!Q19</f>
        <v>542</v>
      </c>
      <c r="R19" s="46">
        <f>'G-2'!R19+'G-3'!R19+'G-4'!R19</f>
        <v>20</v>
      </c>
      <c r="S19" s="46">
        <f>'G-2'!S19+'G-3'!S19+'G-4'!S19</f>
        <v>3</v>
      </c>
      <c r="T19" s="6">
        <f t="shared" si="2"/>
        <v>647</v>
      </c>
      <c r="U19" s="2">
        <f t="shared" si="5"/>
        <v>2710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83</v>
      </c>
      <c r="C20" s="45">
        <f>'G-2'!C20+'G-3'!C20+'G-4'!C20</f>
        <v>484</v>
      </c>
      <c r="D20" s="45">
        <f>'G-2'!D20+'G-3'!D20+'G-4'!D20</f>
        <v>28</v>
      </c>
      <c r="E20" s="45">
        <f>'G-2'!E20+'G-3'!E20+'G-4'!E20</f>
        <v>4</v>
      </c>
      <c r="F20" s="8">
        <f t="shared" si="0"/>
        <v>591.5</v>
      </c>
      <c r="G20" s="35"/>
      <c r="H20" s="19" t="s">
        <v>24</v>
      </c>
      <c r="I20" s="46">
        <f>'G-2'!I20+'G-3'!I20+'G-4'!I20</f>
        <v>102</v>
      </c>
      <c r="J20" s="46">
        <f>'G-2'!J20+'G-3'!J20+'G-4'!J20</f>
        <v>578</v>
      </c>
      <c r="K20" s="46">
        <f>'G-2'!K20+'G-3'!K20+'G-4'!K20</f>
        <v>32</v>
      </c>
      <c r="L20" s="46">
        <f>'G-2'!L20+'G-3'!L20+'G-4'!L20</f>
        <v>14</v>
      </c>
      <c r="M20" s="8">
        <f t="shared" si="1"/>
        <v>728</v>
      </c>
      <c r="N20" s="2">
        <f>M17+M18+M19+M20</f>
        <v>2691.5</v>
      </c>
      <c r="O20" s="19" t="s">
        <v>45</v>
      </c>
      <c r="P20" s="46">
        <f>'G-2'!P20+'G-3'!P20+'G-4'!P20</f>
        <v>102</v>
      </c>
      <c r="Q20" s="46">
        <f>'G-2'!Q20+'G-3'!Q20+'G-4'!Q20</f>
        <v>532</v>
      </c>
      <c r="R20" s="46">
        <f>'G-2'!R20+'G-3'!R20+'G-4'!R20</f>
        <v>19</v>
      </c>
      <c r="S20" s="46">
        <f>'G-2'!S20+'G-3'!S20+'G-4'!S20</f>
        <v>3</v>
      </c>
      <c r="T20" s="8">
        <f t="shared" si="2"/>
        <v>628.5</v>
      </c>
      <c r="U20" s="2">
        <f t="shared" si="5"/>
        <v>2601.5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103</v>
      </c>
      <c r="C21" s="45">
        <f>'G-2'!C21+'G-3'!C21+'G-4'!C21</f>
        <v>534</v>
      </c>
      <c r="D21" s="45">
        <f>'G-2'!D21+'G-3'!D21+'G-4'!D21</f>
        <v>25</v>
      </c>
      <c r="E21" s="45">
        <f>'G-2'!E21+'G-3'!E21+'G-4'!E21</f>
        <v>9</v>
      </c>
      <c r="F21" s="6">
        <f t="shared" si="0"/>
        <v>658</v>
      </c>
      <c r="G21" s="36"/>
      <c r="H21" s="20" t="s">
        <v>25</v>
      </c>
      <c r="I21" s="46">
        <f>'G-2'!I21+'G-3'!I21+'G-4'!I21</f>
        <v>118</v>
      </c>
      <c r="J21" s="46">
        <f>'G-2'!J21+'G-3'!J21+'G-4'!J21</f>
        <v>537</v>
      </c>
      <c r="K21" s="46">
        <f>'G-2'!K21+'G-3'!K21+'G-4'!K21</f>
        <v>25</v>
      </c>
      <c r="L21" s="46">
        <f>'G-2'!L21+'G-3'!L21+'G-4'!L21</f>
        <v>10</v>
      </c>
      <c r="M21" s="6">
        <f t="shared" si="1"/>
        <v>671</v>
      </c>
      <c r="N21" s="2">
        <f>M18+M19+M20+M21</f>
        <v>2732</v>
      </c>
      <c r="O21" s="21" t="s">
        <v>46</v>
      </c>
      <c r="P21" s="47">
        <f>'G-2'!P21+'G-3'!P21+'G-4'!P21</f>
        <v>86</v>
      </c>
      <c r="Q21" s="47">
        <f>'G-2'!Q21+'G-3'!Q21+'G-4'!Q21</f>
        <v>532</v>
      </c>
      <c r="R21" s="47">
        <f>'G-2'!R21+'G-3'!R21+'G-4'!R21</f>
        <v>18</v>
      </c>
      <c r="S21" s="47">
        <f>'G-2'!S21+'G-3'!S21+'G-4'!S21</f>
        <v>3</v>
      </c>
      <c r="T21" s="7">
        <f t="shared" si="2"/>
        <v>618.5</v>
      </c>
      <c r="U21" s="3">
        <f t="shared" si="5"/>
        <v>2550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120</v>
      </c>
      <c r="C22" s="45">
        <f>'G-2'!C22+'G-3'!C22+'G-4'!C22</f>
        <v>555</v>
      </c>
      <c r="D22" s="45">
        <f>'G-2'!D22+'G-3'!D22+'G-4'!D22</f>
        <v>24</v>
      </c>
      <c r="E22" s="45">
        <f>'G-2'!E22+'G-3'!E22+'G-4'!E22</f>
        <v>12</v>
      </c>
      <c r="F22" s="6">
        <f t="shared" si="0"/>
        <v>693</v>
      </c>
      <c r="G22" s="2"/>
      <c r="H22" s="21" t="s">
        <v>26</v>
      </c>
      <c r="I22" s="46">
        <f>'G-2'!I22+'G-3'!I22+'G-4'!I22</f>
        <v>90</v>
      </c>
      <c r="J22" s="46">
        <f>'G-2'!J22+'G-3'!J22+'G-4'!J22</f>
        <v>593</v>
      </c>
      <c r="K22" s="46">
        <f>'G-2'!K22+'G-3'!K22+'G-4'!K22</f>
        <v>22</v>
      </c>
      <c r="L22" s="46">
        <f>'G-2'!L22+'G-3'!L22+'G-4'!L22</f>
        <v>10</v>
      </c>
      <c r="M22" s="6">
        <f t="shared" si="1"/>
        <v>707</v>
      </c>
      <c r="N22" s="3">
        <f>M19+M20+M21+M22</f>
        <v>2780.5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5" t="s">
        <v>47</v>
      </c>
      <c r="B23" s="186"/>
      <c r="C23" s="189" t="s">
        <v>50</v>
      </c>
      <c r="D23" s="190"/>
      <c r="E23" s="190"/>
      <c r="F23" s="191"/>
      <c r="G23" s="84">
        <f>MAX(G13:G19)</f>
        <v>2583.5</v>
      </c>
      <c r="H23" s="193" t="s">
        <v>48</v>
      </c>
      <c r="I23" s="194"/>
      <c r="J23" s="195" t="s">
        <v>50</v>
      </c>
      <c r="K23" s="196"/>
      <c r="L23" s="196"/>
      <c r="M23" s="197"/>
      <c r="N23" s="85">
        <f>MAX(N10:N22)</f>
        <v>2780.5</v>
      </c>
      <c r="O23" s="185" t="s">
        <v>49</v>
      </c>
      <c r="P23" s="186"/>
      <c r="Q23" s="189" t="s">
        <v>50</v>
      </c>
      <c r="R23" s="190"/>
      <c r="S23" s="190"/>
      <c r="T23" s="191"/>
      <c r="U23" s="84">
        <f>MAX(U13:U21)</f>
        <v>2895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71</v>
      </c>
      <c r="D24" s="86"/>
      <c r="E24" s="86"/>
      <c r="F24" s="87" t="s">
        <v>82</v>
      </c>
      <c r="G24" s="88"/>
      <c r="H24" s="187"/>
      <c r="I24" s="188"/>
      <c r="J24" s="82" t="s">
        <v>71</v>
      </c>
      <c r="K24" s="86"/>
      <c r="L24" s="86"/>
      <c r="M24" s="87" t="s">
        <v>91</v>
      </c>
      <c r="N24" s="88"/>
      <c r="O24" s="187"/>
      <c r="P24" s="188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'G-2'!E4:H4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75" t="str">
        <f>'G-2'!D5:H5</f>
        <v>CALLE 87 X CARRERA 51B</v>
      </c>
      <c r="E5" s="175"/>
      <c r="F5" s="175"/>
      <c r="G5" s="175"/>
      <c r="H5" s="175"/>
      <c r="I5" s="170" t="s">
        <v>53</v>
      </c>
      <c r="J5" s="170"/>
      <c r="K5" s="170"/>
      <c r="L5" s="176" t="str">
        <f>'G-2'!L5:N5</f>
        <v>8751B</v>
      </c>
      <c r="M5" s="176"/>
      <c r="N5" s="176"/>
      <c r="O5" s="12"/>
      <c r="P5" s="170" t="s">
        <v>57</v>
      </c>
      <c r="Q5" s="170"/>
      <c r="R5" s="170"/>
      <c r="S5" s="176" t="s">
        <v>154</v>
      </c>
      <c r="T5" s="176"/>
      <c r="U5" s="176"/>
    </row>
    <row r="6" spans="1:28" ht="12.75" customHeight="1" x14ac:dyDescent="0.2">
      <c r="A6" s="170" t="s">
        <v>55</v>
      </c>
      <c r="B6" s="170"/>
      <c r="C6" s="170"/>
      <c r="D6" s="172" t="s">
        <v>156</v>
      </c>
      <c r="E6" s="172"/>
      <c r="F6" s="172"/>
      <c r="G6" s="172"/>
      <c r="H6" s="172"/>
      <c r="I6" s="170" t="s">
        <v>59</v>
      </c>
      <c r="J6" s="170"/>
      <c r="K6" s="170"/>
      <c r="L6" s="183">
        <v>1</v>
      </c>
      <c r="M6" s="183"/>
      <c r="N6" s="183"/>
      <c r="O6" s="42"/>
      <c r="P6" s="170" t="s">
        <v>58</v>
      </c>
      <c r="Q6" s="170"/>
      <c r="R6" s="170"/>
      <c r="S6" s="184">
        <f>'G-2'!S6:U6</f>
        <v>43076</v>
      </c>
      <c r="T6" s="184"/>
      <c r="U6" s="184"/>
    </row>
    <row r="7" spans="1:28" ht="7.5" customHeight="1" x14ac:dyDescent="0.2">
      <c r="A7" s="13"/>
      <c r="B7" s="11"/>
      <c r="C7" s="11"/>
      <c r="D7" s="11"/>
      <c r="E7" s="182"/>
      <c r="F7" s="182"/>
      <c r="G7" s="182"/>
      <c r="H7" s="182"/>
      <c r="I7" s="182"/>
      <c r="J7" s="182"/>
      <c r="K7" s="18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7" t="s">
        <v>36</v>
      </c>
      <c r="B8" s="179" t="s">
        <v>34</v>
      </c>
      <c r="C8" s="180"/>
      <c r="D8" s="180"/>
      <c r="E8" s="181"/>
      <c r="F8" s="177" t="s">
        <v>35</v>
      </c>
      <c r="G8" s="177" t="s">
        <v>37</v>
      </c>
      <c r="H8" s="177" t="s">
        <v>36</v>
      </c>
      <c r="I8" s="179" t="s">
        <v>34</v>
      </c>
      <c r="J8" s="180"/>
      <c r="K8" s="180"/>
      <c r="L8" s="181"/>
      <c r="M8" s="177" t="s">
        <v>35</v>
      </c>
      <c r="N8" s="177" t="s">
        <v>37</v>
      </c>
      <c r="O8" s="177" t="s">
        <v>36</v>
      </c>
      <c r="P8" s="179" t="s">
        <v>34</v>
      </c>
      <c r="Q8" s="180"/>
      <c r="R8" s="180"/>
      <c r="S8" s="181"/>
      <c r="T8" s="177" t="s">
        <v>35</v>
      </c>
      <c r="U8" s="177" t="s">
        <v>37</v>
      </c>
    </row>
    <row r="9" spans="1:28" ht="12" customHeight="1" x14ac:dyDescent="0.2">
      <c r="A9" s="178"/>
      <c r="B9" s="15" t="s">
        <v>52</v>
      </c>
      <c r="C9" s="15" t="s">
        <v>0</v>
      </c>
      <c r="D9" s="15" t="s">
        <v>2</v>
      </c>
      <c r="E9" s="16" t="s">
        <v>3</v>
      </c>
      <c r="F9" s="178"/>
      <c r="G9" s="178"/>
      <c r="H9" s="178"/>
      <c r="I9" s="17" t="s">
        <v>52</v>
      </c>
      <c r="J9" s="17" t="s">
        <v>0</v>
      </c>
      <c r="K9" s="15" t="s">
        <v>2</v>
      </c>
      <c r="L9" s="16" t="s">
        <v>3</v>
      </c>
      <c r="M9" s="178"/>
      <c r="N9" s="178"/>
      <c r="O9" s="178"/>
      <c r="P9" s="17" t="s">
        <v>52</v>
      </c>
      <c r="Q9" s="17" t="s">
        <v>0</v>
      </c>
      <c r="R9" s="15" t="s">
        <v>2</v>
      </c>
      <c r="S9" s="16" t="s">
        <v>3</v>
      </c>
      <c r="T9" s="178"/>
      <c r="U9" s="178"/>
    </row>
    <row r="10" spans="1:28" ht="24" customHeight="1" x14ac:dyDescent="0.2">
      <c r="A10" s="18" t="s">
        <v>11</v>
      </c>
      <c r="B10" s="46">
        <v>13</v>
      </c>
      <c r="C10" s="46">
        <v>60</v>
      </c>
      <c r="D10" s="46">
        <v>5</v>
      </c>
      <c r="E10" s="46">
        <v>0</v>
      </c>
      <c r="F10" s="62">
        <f>B10*0.5+C10*1+D10*2+E10*2.5</f>
        <v>76.5</v>
      </c>
      <c r="G10" s="2"/>
      <c r="H10" s="19" t="s">
        <v>4</v>
      </c>
      <c r="I10" s="46">
        <v>27</v>
      </c>
      <c r="J10" s="46">
        <v>88</v>
      </c>
      <c r="K10" s="46">
        <v>6</v>
      </c>
      <c r="L10" s="46">
        <v>1</v>
      </c>
      <c r="M10" s="6">
        <f>I10*0.5+J10*1+K10*2+L10*2.5</f>
        <v>116</v>
      </c>
      <c r="N10" s="9">
        <f>F20+F21+F22+M10</f>
        <v>386.5</v>
      </c>
      <c r="O10" s="19" t="s">
        <v>43</v>
      </c>
      <c r="P10" s="46">
        <v>22</v>
      </c>
      <c r="Q10" s="46">
        <v>83</v>
      </c>
      <c r="R10" s="46">
        <v>6</v>
      </c>
      <c r="S10" s="46">
        <v>2</v>
      </c>
      <c r="T10" s="6">
        <f>P10*0.5+Q10*1+R10*2+S10*2.5</f>
        <v>111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19</v>
      </c>
      <c r="C11" s="46">
        <v>65</v>
      </c>
      <c r="D11" s="46">
        <v>7</v>
      </c>
      <c r="E11" s="46">
        <v>3</v>
      </c>
      <c r="F11" s="6">
        <f t="shared" ref="F11:F22" si="0">B11*0.5+C11*1+D11*2+E11*2.5</f>
        <v>96</v>
      </c>
      <c r="G11" s="2"/>
      <c r="H11" s="19" t="s">
        <v>5</v>
      </c>
      <c r="I11" s="46">
        <v>27</v>
      </c>
      <c r="J11" s="46">
        <v>75</v>
      </c>
      <c r="K11" s="46">
        <v>4</v>
      </c>
      <c r="L11" s="46">
        <v>2</v>
      </c>
      <c r="M11" s="6">
        <f t="shared" ref="M11:M22" si="1">I11*0.5+J11*1+K11*2+L11*2.5</f>
        <v>101.5</v>
      </c>
      <c r="N11" s="9">
        <f>F21+F22+M10+M11</f>
        <v>393.5</v>
      </c>
      <c r="O11" s="19" t="s">
        <v>44</v>
      </c>
      <c r="P11" s="46">
        <v>26</v>
      </c>
      <c r="Q11" s="46">
        <v>91</v>
      </c>
      <c r="R11" s="46">
        <v>7</v>
      </c>
      <c r="S11" s="46">
        <v>1</v>
      </c>
      <c r="T11" s="6">
        <f t="shared" ref="T11:T21" si="2">P11*0.5+Q11*1+R11*2+S11*2.5</f>
        <v>120.5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16</v>
      </c>
      <c r="C12" s="46">
        <v>66</v>
      </c>
      <c r="D12" s="46">
        <v>4</v>
      </c>
      <c r="E12" s="46">
        <v>0</v>
      </c>
      <c r="F12" s="6">
        <f t="shared" si="0"/>
        <v>82</v>
      </c>
      <c r="G12" s="2"/>
      <c r="H12" s="19" t="s">
        <v>6</v>
      </c>
      <c r="I12" s="46">
        <v>21</v>
      </c>
      <c r="J12" s="46">
        <v>92</v>
      </c>
      <c r="K12" s="46">
        <v>4</v>
      </c>
      <c r="L12" s="46">
        <v>5</v>
      </c>
      <c r="M12" s="6">
        <f t="shared" si="1"/>
        <v>123</v>
      </c>
      <c r="N12" s="2">
        <f>F22+M10+M11+M12</f>
        <v>430</v>
      </c>
      <c r="O12" s="19" t="s">
        <v>32</v>
      </c>
      <c r="P12" s="46">
        <v>22</v>
      </c>
      <c r="Q12" s="46">
        <v>77</v>
      </c>
      <c r="R12" s="46">
        <v>6</v>
      </c>
      <c r="S12" s="46">
        <v>1</v>
      </c>
      <c r="T12" s="6">
        <f t="shared" si="2"/>
        <v>102.5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58</v>
      </c>
      <c r="D13" s="46">
        <v>4</v>
      </c>
      <c r="E13" s="46">
        <v>1</v>
      </c>
      <c r="F13" s="6">
        <f t="shared" si="0"/>
        <v>73.5</v>
      </c>
      <c r="G13" s="2">
        <f>F10+F11+F12+F13</f>
        <v>328</v>
      </c>
      <c r="H13" s="19" t="s">
        <v>7</v>
      </c>
      <c r="I13" s="46">
        <v>27</v>
      </c>
      <c r="J13" s="46">
        <v>105</v>
      </c>
      <c r="K13" s="46">
        <v>9</v>
      </c>
      <c r="L13" s="46">
        <v>7</v>
      </c>
      <c r="M13" s="6">
        <f t="shared" si="1"/>
        <v>154</v>
      </c>
      <c r="N13" s="2">
        <f t="shared" ref="N13:N18" si="3">M10+M11+M12+M13</f>
        <v>494.5</v>
      </c>
      <c r="O13" s="19" t="s">
        <v>33</v>
      </c>
      <c r="P13" s="46">
        <v>16</v>
      </c>
      <c r="Q13" s="46">
        <v>82</v>
      </c>
      <c r="R13" s="46">
        <v>9</v>
      </c>
      <c r="S13" s="46">
        <v>2</v>
      </c>
      <c r="T13" s="6">
        <f t="shared" si="2"/>
        <v>113</v>
      </c>
      <c r="U13" s="2">
        <f t="shared" ref="U13:U21" si="4">T10+T11+T12+T13</f>
        <v>447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22</v>
      </c>
      <c r="C14" s="46">
        <v>75</v>
      </c>
      <c r="D14" s="46">
        <v>2</v>
      </c>
      <c r="E14" s="46">
        <v>2</v>
      </c>
      <c r="F14" s="6">
        <f t="shared" si="0"/>
        <v>95</v>
      </c>
      <c r="G14" s="2">
        <f t="shared" ref="G14:G19" si="5">F11+F12+F13+F14</f>
        <v>346.5</v>
      </c>
      <c r="H14" s="19" t="s">
        <v>9</v>
      </c>
      <c r="I14" s="46">
        <v>32</v>
      </c>
      <c r="J14" s="46">
        <v>98</v>
      </c>
      <c r="K14" s="46">
        <v>8</v>
      </c>
      <c r="L14" s="46">
        <v>4</v>
      </c>
      <c r="M14" s="6">
        <f t="shared" si="1"/>
        <v>140</v>
      </c>
      <c r="N14" s="2">
        <f t="shared" si="3"/>
        <v>518.5</v>
      </c>
      <c r="O14" s="19" t="s">
        <v>29</v>
      </c>
      <c r="P14" s="45">
        <v>18</v>
      </c>
      <c r="Q14" s="45">
        <v>84</v>
      </c>
      <c r="R14" s="45">
        <v>3</v>
      </c>
      <c r="S14" s="45">
        <v>2</v>
      </c>
      <c r="T14" s="6">
        <f t="shared" si="2"/>
        <v>104</v>
      </c>
      <c r="U14" s="2">
        <f t="shared" si="4"/>
        <v>440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16</v>
      </c>
      <c r="C15" s="46">
        <v>80</v>
      </c>
      <c r="D15" s="46">
        <v>5</v>
      </c>
      <c r="E15" s="46">
        <v>0</v>
      </c>
      <c r="F15" s="6">
        <f t="shared" si="0"/>
        <v>98</v>
      </c>
      <c r="G15" s="2">
        <f t="shared" si="5"/>
        <v>348.5</v>
      </c>
      <c r="H15" s="19" t="s">
        <v>12</v>
      </c>
      <c r="I15" s="46">
        <v>30</v>
      </c>
      <c r="J15" s="46">
        <v>90</v>
      </c>
      <c r="K15" s="46">
        <v>5</v>
      </c>
      <c r="L15" s="46">
        <v>5</v>
      </c>
      <c r="M15" s="6">
        <f t="shared" si="1"/>
        <v>127.5</v>
      </c>
      <c r="N15" s="2">
        <f t="shared" si="3"/>
        <v>544.5</v>
      </c>
      <c r="O15" s="18" t="s">
        <v>30</v>
      </c>
      <c r="P15" s="46">
        <v>12</v>
      </c>
      <c r="Q15" s="46">
        <v>82</v>
      </c>
      <c r="R15" s="46">
        <v>4</v>
      </c>
      <c r="S15" s="46">
        <v>3</v>
      </c>
      <c r="T15" s="6">
        <f t="shared" si="2"/>
        <v>103.5</v>
      </c>
      <c r="U15" s="2">
        <f t="shared" si="4"/>
        <v>423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65</v>
      </c>
      <c r="D16" s="46">
        <v>9</v>
      </c>
      <c r="E16" s="46">
        <v>4</v>
      </c>
      <c r="F16" s="6">
        <f t="shared" si="0"/>
        <v>99.5</v>
      </c>
      <c r="G16" s="2">
        <f t="shared" si="5"/>
        <v>366</v>
      </c>
      <c r="H16" s="19" t="s">
        <v>15</v>
      </c>
      <c r="I16" s="46">
        <v>25</v>
      </c>
      <c r="J16" s="46">
        <v>97</v>
      </c>
      <c r="K16" s="46">
        <v>7</v>
      </c>
      <c r="L16" s="46">
        <v>6</v>
      </c>
      <c r="M16" s="6">
        <f t="shared" si="1"/>
        <v>138.5</v>
      </c>
      <c r="N16" s="2">
        <f t="shared" si="3"/>
        <v>560</v>
      </c>
      <c r="O16" s="19" t="s">
        <v>8</v>
      </c>
      <c r="P16" s="46">
        <v>20</v>
      </c>
      <c r="Q16" s="46">
        <v>81</v>
      </c>
      <c r="R16" s="46">
        <v>3</v>
      </c>
      <c r="S16" s="46">
        <v>1</v>
      </c>
      <c r="T16" s="6">
        <f t="shared" si="2"/>
        <v>99.5</v>
      </c>
      <c r="U16" s="2">
        <f t="shared" si="4"/>
        <v>420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18</v>
      </c>
      <c r="C17" s="46">
        <v>62</v>
      </c>
      <c r="D17" s="46">
        <v>3</v>
      </c>
      <c r="E17" s="46">
        <v>3</v>
      </c>
      <c r="F17" s="6">
        <f t="shared" si="0"/>
        <v>84.5</v>
      </c>
      <c r="G17" s="2">
        <f t="shared" si="5"/>
        <v>377</v>
      </c>
      <c r="H17" s="19" t="s">
        <v>18</v>
      </c>
      <c r="I17" s="46">
        <v>17</v>
      </c>
      <c r="J17" s="46">
        <v>67</v>
      </c>
      <c r="K17" s="46">
        <v>5</v>
      </c>
      <c r="L17" s="46">
        <v>2</v>
      </c>
      <c r="M17" s="6">
        <f t="shared" si="1"/>
        <v>90.5</v>
      </c>
      <c r="N17" s="2">
        <f t="shared" si="3"/>
        <v>496.5</v>
      </c>
      <c r="O17" s="19" t="s">
        <v>10</v>
      </c>
      <c r="P17" s="46">
        <v>25</v>
      </c>
      <c r="Q17" s="46">
        <v>72</v>
      </c>
      <c r="R17" s="46">
        <v>2</v>
      </c>
      <c r="S17" s="46">
        <v>2</v>
      </c>
      <c r="T17" s="6">
        <f t="shared" si="2"/>
        <v>93.5</v>
      </c>
      <c r="U17" s="2">
        <f t="shared" si="4"/>
        <v>400.5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16</v>
      </c>
      <c r="C18" s="46">
        <v>67</v>
      </c>
      <c r="D18" s="46">
        <v>6</v>
      </c>
      <c r="E18" s="46">
        <v>3</v>
      </c>
      <c r="F18" s="6">
        <f t="shared" si="0"/>
        <v>94.5</v>
      </c>
      <c r="G18" s="2">
        <f t="shared" si="5"/>
        <v>376.5</v>
      </c>
      <c r="H18" s="19" t="s">
        <v>20</v>
      </c>
      <c r="I18" s="46">
        <v>14</v>
      </c>
      <c r="J18" s="46">
        <v>71</v>
      </c>
      <c r="K18" s="46">
        <v>4</v>
      </c>
      <c r="L18" s="46">
        <v>3</v>
      </c>
      <c r="M18" s="6">
        <f t="shared" si="1"/>
        <v>93.5</v>
      </c>
      <c r="N18" s="2">
        <f t="shared" si="3"/>
        <v>450</v>
      </c>
      <c r="O18" s="19" t="s">
        <v>13</v>
      </c>
      <c r="P18" s="46">
        <v>22</v>
      </c>
      <c r="Q18" s="46">
        <v>73</v>
      </c>
      <c r="R18" s="46">
        <v>4</v>
      </c>
      <c r="S18" s="46">
        <v>1</v>
      </c>
      <c r="T18" s="6">
        <f t="shared" si="2"/>
        <v>94.5</v>
      </c>
      <c r="U18" s="2">
        <f t="shared" si="4"/>
        <v>391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15</v>
      </c>
      <c r="C19" s="47">
        <v>74</v>
      </c>
      <c r="D19" s="47">
        <v>4</v>
      </c>
      <c r="E19" s="47">
        <v>4</v>
      </c>
      <c r="F19" s="7">
        <f t="shared" si="0"/>
        <v>99.5</v>
      </c>
      <c r="G19" s="3">
        <f t="shared" si="5"/>
        <v>378</v>
      </c>
      <c r="H19" s="20" t="s">
        <v>22</v>
      </c>
      <c r="I19" s="45">
        <v>11</v>
      </c>
      <c r="J19" s="45">
        <v>89</v>
      </c>
      <c r="K19" s="45">
        <v>6</v>
      </c>
      <c r="L19" s="45">
        <v>4</v>
      </c>
      <c r="M19" s="6">
        <f t="shared" si="1"/>
        <v>116.5</v>
      </c>
      <c r="N19" s="2">
        <f>M16+M17+M18+M19</f>
        <v>439</v>
      </c>
      <c r="O19" s="19" t="s">
        <v>16</v>
      </c>
      <c r="P19" s="46">
        <v>18</v>
      </c>
      <c r="Q19" s="46">
        <v>64</v>
      </c>
      <c r="R19" s="46">
        <v>2</v>
      </c>
      <c r="S19" s="46">
        <v>1</v>
      </c>
      <c r="T19" s="6">
        <f t="shared" si="2"/>
        <v>79.5</v>
      </c>
      <c r="U19" s="2">
        <f t="shared" si="4"/>
        <v>367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14</v>
      </c>
      <c r="C20" s="45">
        <v>70</v>
      </c>
      <c r="D20" s="45">
        <v>5</v>
      </c>
      <c r="E20" s="45">
        <v>3</v>
      </c>
      <c r="F20" s="8">
        <f t="shared" si="0"/>
        <v>94.5</v>
      </c>
      <c r="G20" s="35"/>
      <c r="H20" s="19" t="s">
        <v>24</v>
      </c>
      <c r="I20" s="46">
        <v>16</v>
      </c>
      <c r="J20" s="46">
        <v>68</v>
      </c>
      <c r="K20" s="46">
        <v>5</v>
      </c>
      <c r="L20" s="46">
        <v>6</v>
      </c>
      <c r="M20" s="8">
        <f t="shared" si="1"/>
        <v>101</v>
      </c>
      <c r="N20" s="2">
        <f>M17+M18+M19+M20</f>
        <v>401.5</v>
      </c>
      <c r="O20" s="19" t="s">
        <v>45</v>
      </c>
      <c r="P20" s="45">
        <v>16</v>
      </c>
      <c r="Q20" s="45">
        <v>68</v>
      </c>
      <c r="R20" s="45">
        <v>4</v>
      </c>
      <c r="S20" s="45">
        <v>1</v>
      </c>
      <c r="T20" s="8">
        <f t="shared" si="2"/>
        <v>86.5</v>
      </c>
      <c r="U20" s="2">
        <f t="shared" si="4"/>
        <v>354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61</v>
      </c>
      <c r="D21" s="46">
        <v>6</v>
      </c>
      <c r="E21" s="46">
        <v>2</v>
      </c>
      <c r="F21" s="6">
        <f t="shared" si="0"/>
        <v>86.5</v>
      </c>
      <c r="G21" s="36"/>
      <c r="H21" s="20" t="s">
        <v>25</v>
      </c>
      <c r="I21" s="46">
        <v>21</v>
      </c>
      <c r="J21" s="46">
        <v>87</v>
      </c>
      <c r="K21" s="46">
        <v>4</v>
      </c>
      <c r="L21" s="46">
        <v>3</v>
      </c>
      <c r="M21" s="6">
        <f t="shared" si="1"/>
        <v>113</v>
      </c>
      <c r="N21" s="2">
        <f>M18+M19+M20+M21</f>
        <v>424</v>
      </c>
      <c r="O21" s="21" t="s">
        <v>46</v>
      </c>
      <c r="P21" s="47">
        <v>12</v>
      </c>
      <c r="Q21" s="47">
        <v>65</v>
      </c>
      <c r="R21" s="47">
        <v>3</v>
      </c>
      <c r="S21" s="47">
        <v>2</v>
      </c>
      <c r="T21" s="7">
        <f t="shared" si="2"/>
        <v>82</v>
      </c>
      <c r="U21" s="3">
        <f t="shared" si="4"/>
        <v>342.5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15</v>
      </c>
      <c r="C22" s="46">
        <v>67</v>
      </c>
      <c r="D22" s="46">
        <v>5</v>
      </c>
      <c r="E22" s="46">
        <v>2</v>
      </c>
      <c r="F22" s="6">
        <f t="shared" si="0"/>
        <v>89.5</v>
      </c>
      <c r="G22" s="2"/>
      <c r="H22" s="21" t="s">
        <v>26</v>
      </c>
      <c r="I22" s="47">
        <v>19</v>
      </c>
      <c r="J22" s="47">
        <v>75</v>
      </c>
      <c r="K22" s="47">
        <v>5</v>
      </c>
      <c r="L22" s="47">
        <v>3</v>
      </c>
      <c r="M22" s="6">
        <f t="shared" si="1"/>
        <v>102</v>
      </c>
      <c r="N22" s="3">
        <f>M19+M20+M21+M22</f>
        <v>432.5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5" t="s">
        <v>47</v>
      </c>
      <c r="B23" s="186"/>
      <c r="C23" s="189" t="s">
        <v>50</v>
      </c>
      <c r="D23" s="190"/>
      <c r="E23" s="190"/>
      <c r="F23" s="191"/>
      <c r="G23" s="84">
        <f>MAX(G13:G19)</f>
        <v>378</v>
      </c>
      <c r="H23" s="193" t="s">
        <v>48</v>
      </c>
      <c r="I23" s="194"/>
      <c r="J23" s="195" t="s">
        <v>50</v>
      </c>
      <c r="K23" s="196"/>
      <c r="L23" s="196"/>
      <c r="M23" s="197"/>
      <c r="N23" s="85">
        <f>MAX(N10:N22)</f>
        <v>560</v>
      </c>
      <c r="O23" s="185" t="s">
        <v>49</v>
      </c>
      <c r="P23" s="186"/>
      <c r="Q23" s="189" t="s">
        <v>50</v>
      </c>
      <c r="R23" s="190"/>
      <c r="S23" s="190"/>
      <c r="T23" s="191"/>
      <c r="U23" s="84">
        <f>MAX(U13:U21)</f>
        <v>447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71</v>
      </c>
      <c r="D24" s="86"/>
      <c r="E24" s="86"/>
      <c r="F24" s="87" t="s">
        <v>87</v>
      </c>
      <c r="G24" s="88"/>
      <c r="H24" s="187"/>
      <c r="I24" s="188"/>
      <c r="J24" s="82" t="s">
        <v>71</v>
      </c>
      <c r="K24" s="86"/>
      <c r="L24" s="86"/>
      <c r="M24" s="87" t="s">
        <v>66</v>
      </c>
      <c r="N24" s="88"/>
      <c r="O24" s="187"/>
      <c r="P24" s="18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8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4" t="s">
        <v>110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5" t="s">
        <v>111</v>
      </c>
      <c r="B4" s="225"/>
      <c r="C4" s="226" t="s">
        <v>60</v>
      </c>
      <c r="D4" s="226"/>
      <c r="E4" s="226"/>
      <c r="F4" s="110"/>
      <c r="G4" s="106"/>
      <c r="H4" s="106"/>
      <c r="I4" s="106"/>
      <c r="J4" s="106"/>
    </row>
    <row r="5" spans="1:10" x14ac:dyDescent="0.2">
      <c r="A5" s="170" t="s">
        <v>56</v>
      </c>
      <c r="B5" s="170"/>
      <c r="C5" s="227" t="str">
        <f>'G-2'!D5</f>
        <v>CALLE 87 X CARRERA 51B</v>
      </c>
      <c r="D5" s="227"/>
      <c r="E5" s="227"/>
      <c r="F5" s="111"/>
      <c r="G5" s="112"/>
      <c r="H5" s="103" t="s">
        <v>53</v>
      </c>
      <c r="I5" s="228" t="str">
        <f>'G-2'!L5</f>
        <v>8751B</v>
      </c>
      <c r="J5" s="228"/>
    </row>
    <row r="6" spans="1:10" x14ac:dyDescent="0.2">
      <c r="A6" s="170" t="s">
        <v>112</v>
      </c>
      <c r="B6" s="170"/>
      <c r="C6" s="229" t="s">
        <v>153</v>
      </c>
      <c r="D6" s="229"/>
      <c r="E6" s="229"/>
      <c r="F6" s="111"/>
      <c r="G6" s="112"/>
      <c r="H6" s="103" t="s">
        <v>58</v>
      </c>
      <c r="I6" s="230">
        <f>'G-2'!S6</f>
        <v>43076</v>
      </c>
      <c r="J6" s="230"/>
    </row>
    <row r="7" spans="1:10" x14ac:dyDescent="0.2">
      <c r="A7" s="113"/>
      <c r="B7" s="113"/>
      <c r="C7" s="231"/>
      <c r="D7" s="231"/>
      <c r="E7" s="231"/>
      <c r="F7" s="231"/>
      <c r="G7" s="110"/>
      <c r="H7" s="114"/>
      <c r="I7" s="115"/>
      <c r="J7" s="106"/>
    </row>
    <row r="8" spans="1:10" x14ac:dyDescent="0.2">
      <c r="A8" s="232" t="s">
        <v>113</v>
      </c>
      <c r="B8" s="234" t="s">
        <v>114</v>
      </c>
      <c r="C8" s="232" t="s">
        <v>115</v>
      </c>
      <c r="D8" s="23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6" t="s">
        <v>121</v>
      </c>
      <c r="J8" s="238" t="s">
        <v>122</v>
      </c>
    </row>
    <row r="9" spans="1:10" x14ac:dyDescent="0.2">
      <c r="A9" s="233"/>
      <c r="B9" s="235"/>
      <c r="C9" s="233"/>
      <c r="D9" s="235"/>
      <c r="E9" s="119" t="s">
        <v>52</v>
      </c>
      <c r="F9" s="120" t="s">
        <v>0</v>
      </c>
      <c r="G9" s="121" t="s">
        <v>2</v>
      </c>
      <c r="H9" s="120" t="s">
        <v>3</v>
      </c>
      <c r="I9" s="237"/>
      <c r="J9" s="239"/>
    </row>
    <row r="10" spans="1:10" x14ac:dyDescent="0.2">
      <c r="A10" s="240" t="s">
        <v>123</v>
      </c>
      <c r="B10" s="24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41"/>
      <c r="B11" s="24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41"/>
      <c r="B12" s="24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1"/>
      <c r="B13" s="24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41"/>
      <c r="B14" s="24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41"/>
      <c r="B15" s="24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1"/>
      <c r="B16" s="24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1"/>
      <c r="B17" s="24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42"/>
      <c r="B18" s="24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40" t="s">
        <v>130</v>
      </c>
      <c r="B19" s="243">
        <v>2</v>
      </c>
      <c r="C19" s="134"/>
      <c r="D19" s="123" t="s">
        <v>124</v>
      </c>
      <c r="E19" s="75">
        <v>11</v>
      </c>
      <c r="F19" s="75">
        <v>68</v>
      </c>
      <c r="G19" s="75">
        <v>3</v>
      </c>
      <c r="H19" s="75">
        <v>1</v>
      </c>
      <c r="I19" s="75">
        <f t="shared" si="0"/>
        <v>82</v>
      </c>
      <c r="J19" s="124">
        <f>IF(I19=0,"0,00",I19/SUM(I19:I21)*100)</f>
        <v>18.636363636363637</v>
      </c>
    </row>
    <row r="20" spans="1:10" x14ac:dyDescent="0.2">
      <c r="A20" s="241"/>
      <c r="B20" s="244"/>
      <c r="C20" s="122" t="s">
        <v>125</v>
      </c>
      <c r="D20" s="125" t="s">
        <v>126</v>
      </c>
      <c r="E20" s="126">
        <v>22</v>
      </c>
      <c r="F20" s="126">
        <v>212</v>
      </c>
      <c r="G20" s="126">
        <v>30</v>
      </c>
      <c r="H20" s="126">
        <v>4</v>
      </c>
      <c r="I20" s="126">
        <f t="shared" si="0"/>
        <v>293</v>
      </c>
      <c r="J20" s="127">
        <f>IF(I20=0,"0,00",I20/SUM(I19:I21)*100)</f>
        <v>66.590909090909093</v>
      </c>
    </row>
    <row r="21" spans="1:10" x14ac:dyDescent="0.2">
      <c r="A21" s="241"/>
      <c r="B21" s="244"/>
      <c r="C21" s="128" t="s">
        <v>139</v>
      </c>
      <c r="D21" s="129" t="s">
        <v>127</v>
      </c>
      <c r="E21" s="74">
        <v>18</v>
      </c>
      <c r="F21" s="74">
        <v>50</v>
      </c>
      <c r="G21" s="74">
        <v>3</v>
      </c>
      <c r="H21" s="74">
        <v>0</v>
      </c>
      <c r="I21" s="130">
        <f t="shared" si="0"/>
        <v>65</v>
      </c>
      <c r="J21" s="131">
        <f>IF(I21=0,"0,00",I21/SUM(I19:I21)*100)</f>
        <v>14.772727272727273</v>
      </c>
    </row>
    <row r="22" spans="1:10" x14ac:dyDescent="0.2">
      <c r="A22" s="241"/>
      <c r="B22" s="244"/>
      <c r="C22" s="132"/>
      <c r="D22" s="123" t="s">
        <v>124</v>
      </c>
      <c r="E22" s="75">
        <v>10</v>
      </c>
      <c r="F22" s="75">
        <v>81</v>
      </c>
      <c r="G22" s="75">
        <v>6</v>
      </c>
      <c r="H22" s="75">
        <v>1</v>
      </c>
      <c r="I22" s="75">
        <f t="shared" si="0"/>
        <v>100.5</v>
      </c>
      <c r="J22" s="124">
        <f>IF(I22=0,"0,00",I22/SUM(I22:I24)*100)</f>
        <v>23.024054982817869</v>
      </c>
    </row>
    <row r="23" spans="1:10" x14ac:dyDescent="0.2">
      <c r="A23" s="241"/>
      <c r="B23" s="244"/>
      <c r="C23" s="122" t="s">
        <v>128</v>
      </c>
      <c r="D23" s="125" t="s">
        <v>126</v>
      </c>
      <c r="E23" s="126">
        <v>36</v>
      </c>
      <c r="F23" s="126">
        <v>234</v>
      </c>
      <c r="G23" s="126">
        <v>5</v>
      </c>
      <c r="H23" s="126">
        <v>5</v>
      </c>
      <c r="I23" s="126">
        <f t="shared" si="0"/>
        <v>274.5</v>
      </c>
      <c r="J23" s="127">
        <f>IF(I23=0,"0,00",I23/SUM(I22:I24)*100)</f>
        <v>62.886597938144327</v>
      </c>
    </row>
    <row r="24" spans="1:10" x14ac:dyDescent="0.2">
      <c r="A24" s="241"/>
      <c r="B24" s="244"/>
      <c r="C24" s="128" t="s">
        <v>140</v>
      </c>
      <c r="D24" s="129" t="s">
        <v>127</v>
      </c>
      <c r="E24" s="74">
        <v>11</v>
      </c>
      <c r="F24" s="74">
        <v>48</v>
      </c>
      <c r="G24" s="74">
        <v>4</v>
      </c>
      <c r="H24" s="74">
        <v>0</v>
      </c>
      <c r="I24" s="130">
        <f t="shared" si="0"/>
        <v>61.5</v>
      </c>
      <c r="J24" s="131">
        <f>IF(I24=0,"0,00",I24/SUM(I22:I24)*100)</f>
        <v>14.0893470790378</v>
      </c>
    </row>
    <row r="25" spans="1:10" x14ac:dyDescent="0.2">
      <c r="A25" s="241"/>
      <c r="B25" s="244"/>
      <c r="C25" s="132"/>
      <c r="D25" s="123" t="s">
        <v>124</v>
      </c>
      <c r="E25" s="75">
        <v>4</v>
      </c>
      <c r="F25" s="75">
        <v>90</v>
      </c>
      <c r="G25" s="75">
        <v>2</v>
      </c>
      <c r="H25" s="75">
        <v>0</v>
      </c>
      <c r="I25" s="75">
        <f t="shared" si="0"/>
        <v>96</v>
      </c>
      <c r="J25" s="124">
        <f>IF(I25=0,"0,00",I25/SUM(I25:I27)*100)</f>
        <v>21.597300337457817</v>
      </c>
    </row>
    <row r="26" spans="1:10" x14ac:dyDescent="0.2">
      <c r="A26" s="241"/>
      <c r="B26" s="244"/>
      <c r="C26" s="122" t="s">
        <v>129</v>
      </c>
      <c r="D26" s="125" t="s">
        <v>126</v>
      </c>
      <c r="E26" s="126">
        <v>42</v>
      </c>
      <c r="F26" s="126">
        <v>250</v>
      </c>
      <c r="G26" s="126">
        <v>15</v>
      </c>
      <c r="H26" s="126">
        <v>2</v>
      </c>
      <c r="I26" s="126">
        <f t="shared" si="0"/>
        <v>306</v>
      </c>
      <c r="J26" s="127">
        <f>IF(I26=0,"0,00",I26/SUM(I25:I27)*100)</f>
        <v>68.841394825646802</v>
      </c>
    </row>
    <row r="27" spans="1:10" x14ac:dyDescent="0.2">
      <c r="A27" s="242"/>
      <c r="B27" s="245"/>
      <c r="C27" s="133" t="s">
        <v>141</v>
      </c>
      <c r="D27" s="129" t="s">
        <v>127</v>
      </c>
      <c r="E27" s="74">
        <v>15</v>
      </c>
      <c r="F27" s="74">
        <v>31</v>
      </c>
      <c r="G27" s="74">
        <v>2</v>
      </c>
      <c r="H27" s="74">
        <v>0</v>
      </c>
      <c r="I27" s="130">
        <f t="shared" si="0"/>
        <v>42.5</v>
      </c>
      <c r="J27" s="131">
        <f>IF(I27=0,"0,00",I27/SUM(I25:I27)*100)</f>
        <v>9.5613048368953883</v>
      </c>
    </row>
    <row r="28" spans="1:10" x14ac:dyDescent="0.2">
      <c r="A28" s="240" t="s">
        <v>131</v>
      </c>
      <c r="B28" s="243">
        <v>2</v>
      </c>
      <c r="C28" s="134"/>
      <c r="D28" s="123" t="s">
        <v>124</v>
      </c>
      <c r="E28" s="75">
        <v>38</v>
      </c>
      <c r="F28" s="75">
        <v>142</v>
      </c>
      <c r="G28" s="75">
        <v>11</v>
      </c>
      <c r="H28" s="75">
        <v>10</v>
      </c>
      <c r="I28" s="75">
        <f t="shared" si="0"/>
        <v>208</v>
      </c>
      <c r="J28" s="124">
        <f>IF(I28=0,"0,00",I28/SUM(I28:I30)*100)</f>
        <v>32.5</v>
      </c>
    </row>
    <row r="29" spans="1:10" x14ac:dyDescent="0.2">
      <c r="A29" s="241"/>
      <c r="B29" s="244"/>
      <c r="C29" s="122" t="s">
        <v>125</v>
      </c>
      <c r="D29" s="125" t="s">
        <v>126</v>
      </c>
      <c r="E29" s="126">
        <v>66</v>
      </c>
      <c r="F29" s="126">
        <v>329</v>
      </c>
      <c r="G29" s="126">
        <v>25</v>
      </c>
      <c r="H29" s="126">
        <v>8</v>
      </c>
      <c r="I29" s="126">
        <f t="shared" si="0"/>
        <v>432</v>
      </c>
      <c r="J29" s="127">
        <f>IF(I29=0,"0,00",I29/SUM(I28:I30)*100)</f>
        <v>67.5</v>
      </c>
    </row>
    <row r="30" spans="1:10" x14ac:dyDescent="0.2">
      <c r="A30" s="241"/>
      <c r="B30" s="244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41"/>
      <c r="B31" s="244"/>
      <c r="C31" s="132"/>
      <c r="D31" s="123" t="s">
        <v>124</v>
      </c>
      <c r="E31" s="75">
        <v>40</v>
      </c>
      <c r="F31" s="75">
        <v>162</v>
      </c>
      <c r="G31" s="75">
        <v>9</v>
      </c>
      <c r="H31" s="75">
        <v>6</v>
      </c>
      <c r="I31" s="75">
        <f t="shared" si="0"/>
        <v>215</v>
      </c>
      <c r="J31" s="124">
        <f>IF(I31=0,"0,00",I31/SUM(I31:I33)*100)</f>
        <v>33.05149884704074</v>
      </c>
    </row>
    <row r="32" spans="1:10" x14ac:dyDescent="0.2">
      <c r="A32" s="241"/>
      <c r="B32" s="244"/>
      <c r="C32" s="122" t="s">
        <v>128</v>
      </c>
      <c r="D32" s="125" t="s">
        <v>126</v>
      </c>
      <c r="E32" s="126">
        <v>71</v>
      </c>
      <c r="F32" s="126">
        <v>369</v>
      </c>
      <c r="G32" s="126">
        <v>13</v>
      </c>
      <c r="H32" s="126">
        <v>2</v>
      </c>
      <c r="I32" s="126">
        <f t="shared" si="0"/>
        <v>435.5</v>
      </c>
      <c r="J32" s="127">
        <f>IF(I32=0,"0,00",I32/SUM(I31:I33)*100)</f>
        <v>66.948501152959267</v>
      </c>
    </row>
    <row r="33" spans="1:10" x14ac:dyDescent="0.2">
      <c r="A33" s="241"/>
      <c r="B33" s="244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41"/>
      <c r="B34" s="244"/>
      <c r="C34" s="132"/>
      <c r="D34" s="123" t="s">
        <v>124</v>
      </c>
      <c r="E34" s="75">
        <v>45</v>
      </c>
      <c r="F34" s="75">
        <v>153</v>
      </c>
      <c r="G34" s="75">
        <v>5</v>
      </c>
      <c r="H34" s="75">
        <v>4</v>
      </c>
      <c r="I34" s="75">
        <f t="shared" si="0"/>
        <v>195.5</v>
      </c>
      <c r="J34" s="124">
        <f>IF(I34=0,"0,00",I34/SUM(I34:I36)*100)</f>
        <v>27.612994350282488</v>
      </c>
    </row>
    <row r="35" spans="1:10" x14ac:dyDescent="0.2">
      <c r="A35" s="241"/>
      <c r="B35" s="244"/>
      <c r="C35" s="122" t="s">
        <v>129</v>
      </c>
      <c r="D35" s="125" t="s">
        <v>126</v>
      </c>
      <c r="E35" s="126">
        <v>106</v>
      </c>
      <c r="F35" s="126">
        <v>411</v>
      </c>
      <c r="G35" s="126">
        <v>23</v>
      </c>
      <c r="H35" s="126">
        <v>1</v>
      </c>
      <c r="I35" s="126">
        <f t="shared" si="0"/>
        <v>512.5</v>
      </c>
      <c r="J35" s="127">
        <f>IF(I35=0,"0,00",I35/SUM(I34:I36)*100)</f>
        <v>72.387005649717523</v>
      </c>
    </row>
    <row r="36" spans="1:10" x14ac:dyDescent="0.2">
      <c r="A36" s="242"/>
      <c r="B36" s="245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40" t="s">
        <v>132</v>
      </c>
      <c r="B37" s="243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41"/>
      <c r="B38" s="244"/>
      <c r="C38" s="122" t="s">
        <v>125</v>
      </c>
      <c r="D38" s="125" t="s">
        <v>126</v>
      </c>
      <c r="E38" s="126">
        <v>26</v>
      </c>
      <c r="F38" s="126">
        <v>138</v>
      </c>
      <c r="G38" s="126">
        <v>0</v>
      </c>
      <c r="H38" s="126">
        <v>1</v>
      </c>
      <c r="I38" s="126">
        <f t="shared" si="0"/>
        <v>153.5</v>
      </c>
      <c r="J38" s="127">
        <f>IF(I38=0,"0,00",I38/SUM(I37:I39)*100)</f>
        <v>69.457013574660635</v>
      </c>
    </row>
    <row r="39" spans="1:10" x14ac:dyDescent="0.2">
      <c r="A39" s="241"/>
      <c r="B39" s="244"/>
      <c r="C39" s="128" t="s">
        <v>145</v>
      </c>
      <c r="D39" s="129" t="s">
        <v>127</v>
      </c>
      <c r="E39" s="74">
        <v>18</v>
      </c>
      <c r="F39" s="74">
        <v>51</v>
      </c>
      <c r="G39" s="74">
        <v>0</v>
      </c>
      <c r="H39" s="74">
        <v>3</v>
      </c>
      <c r="I39" s="130">
        <f t="shared" si="0"/>
        <v>67.5</v>
      </c>
      <c r="J39" s="131">
        <f>IF(I39=0,"0,00",I39/SUM(I37:I39)*100)</f>
        <v>30.542986425339368</v>
      </c>
    </row>
    <row r="40" spans="1:10" x14ac:dyDescent="0.2">
      <c r="A40" s="241"/>
      <c r="B40" s="24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41"/>
      <c r="B41" s="244"/>
      <c r="C41" s="122" t="s">
        <v>128</v>
      </c>
      <c r="D41" s="125" t="s">
        <v>126</v>
      </c>
      <c r="E41" s="126">
        <v>18</v>
      </c>
      <c r="F41" s="126">
        <v>180</v>
      </c>
      <c r="G41" s="126">
        <v>0</v>
      </c>
      <c r="H41" s="126">
        <v>5</v>
      </c>
      <c r="I41" s="126">
        <f t="shared" si="0"/>
        <v>201.5</v>
      </c>
      <c r="J41" s="127">
        <f>IF(I41=0,"0,00",I41/SUM(I40:I42)*100)</f>
        <v>74.354243542435427</v>
      </c>
    </row>
    <row r="42" spans="1:10" x14ac:dyDescent="0.2">
      <c r="A42" s="241"/>
      <c r="B42" s="244"/>
      <c r="C42" s="128" t="s">
        <v>146</v>
      </c>
      <c r="D42" s="129" t="s">
        <v>127</v>
      </c>
      <c r="E42" s="74">
        <v>22</v>
      </c>
      <c r="F42" s="74">
        <v>56</v>
      </c>
      <c r="G42" s="74">
        <v>0</v>
      </c>
      <c r="H42" s="74">
        <v>1</v>
      </c>
      <c r="I42" s="130">
        <f t="shared" si="0"/>
        <v>69.5</v>
      </c>
      <c r="J42" s="131">
        <f>IF(I42=0,"0,00",I42/SUM(I40:I42)*100)</f>
        <v>25.645756457564577</v>
      </c>
    </row>
    <row r="43" spans="1:10" x14ac:dyDescent="0.2">
      <c r="A43" s="241"/>
      <c r="B43" s="24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41"/>
      <c r="B44" s="244"/>
      <c r="C44" s="122" t="s">
        <v>129</v>
      </c>
      <c r="D44" s="125" t="s">
        <v>126</v>
      </c>
      <c r="E44" s="126">
        <v>27</v>
      </c>
      <c r="F44" s="126">
        <v>197</v>
      </c>
      <c r="G44" s="126">
        <v>0</v>
      </c>
      <c r="H44" s="126">
        <v>2</v>
      </c>
      <c r="I44" s="126">
        <f t="shared" si="0"/>
        <v>215.5</v>
      </c>
      <c r="J44" s="127">
        <f>IF(I44=0,"0,00",I44/SUM(I43:I45)*100)</f>
        <v>84.675834970530445</v>
      </c>
    </row>
    <row r="45" spans="1:10" x14ac:dyDescent="0.2">
      <c r="A45" s="242"/>
      <c r="B45" s="245"/>
      <c r="C45" s="133" t="s">
        <v>147</v>
      </c>
      <c r="D45" s="129" t="s">
        <v>127</v>
      </c>
      <c r="E45" s="74">
        <v>11</v>
      </c>
      <c r="F45" s="74">
        <v>31</v>
      </c>
      <c r="G45" s="74">
        <v>0</v>
      </c>
      <c r="H45" s="74">
        <v>1</v>
      </c>
      <c r="I45" s="135">
        <f t="shared" si="0"/>
        <v>39</v>
      </c>
      <c r="J45" s="131">
        <f>IF(I45=0,"0,00",I45/SUM(I43:I45)*100)</f>
        <v>15.324165029469548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6"/>
  <sheetViews>
    <sheetView zoomScale="91" zoomScaleNormal="91" workbookViewId="0">
      <selection activeCell="L11" sqref="L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93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94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95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8" t="s">
        <v>96</v>
      </c>
      <c r="B8" s="248"/>
      <c r="C8" s="249" t="s">
        <v>97</v>
      </c>
      <c r="D8" s="249"/>
      <c r="E8" s="249"/>
      <c r="F8" s="249"/>
      <c r="G8" s="249"/>
      <c r="H8" s="249"/>
      <c r="I8" s="92"/>
      <c r="J8" s="92"/>
      <c r="K8" s="92"/>
      <c r="L8" s="248" t="s">
        <v>98</v>
      </c>
      <c r="M8" s="248"/>
      <c r="N8" s="248"/>
      <c r="O8" s="249" t="str">
        <f>'G-2'!D5</f>
        <v>CALLE 87 X CARRERA 51B</v>
      </c>
      <c r="P8" s="249"/>
      <c r="Q8" s="249"/>
      <c r="R8" s="249"/>
      <c r="S8" s="249"/>
      <c r="T8" s="92"/>
      <c r="U8" s="92"/>
      <c r="V8" s="248" t="s">
        <v>99</v>
      </c>
      <c r="W8" s="248"/>
      <c r="X8" s="248"/>
      <c r="Y8" s="249" t="str">
        <f>'G-2'!L5</f>
        <v>8751B</v>
      </c>
      <c r="Z8" s="249"/>
      <c r="AA8" s="249"/>
      <c r="AB8" s="92"/>
      <c r="AC8" s="92"/>
      <c r="AD8" s="92"/>
      <c r="AE8" s="92"/>
      <c r="AF8" s="92"/>
      <c r="AG8" s="92"/>
      <c r="AH8" s="248" t="s">
        <v>100</v>
      </c>
      <c r="AI8" s="248"/>
      <c r="AJ8" s="252">
        <f>'G-2'!S6</f>
        <v>43076</v>
      </c>
      <c r="AK8" s="252"/>
      <c r="AL8" s="252"/>
      <c r="AM8" s="25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134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135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3" t="s">
        <v>102</v>
      </c>
      <c r="U12" s="25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0" t="s">
        <v>102</v>
      </c>
      <c r="U17" s="25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228.5</v>
      </c>
      <c r="C18" s="149">
        <f>'G-2'!F11</f>
        <v>232.5</v>
      </c>
      <c r="D18" s="149">
        <f>'G-2'!F12</f>
        <v>216.5</v>
      </c>
      <c r="E18" s="149">
        <f>'G-2'!F13</f>
        <v>203</v>
      </c>
      <c r="F18" s="149">
        <f>'G-2'!F14</f>
        <v>230.5</v>
      </c>
      <c r="G18" s="149">
        <f>'G-2'!F15</f>
        <v>213</v>
      </c>
      <c r="H18" s="149">
        <f>'G-2'!F16</f>
        <v>226.5</v>
      </c>
      <c r="I18" s="149">
        <f>'G-2'!F17</f>
        <v>222.5</v>
      </c>
      <c r="J18" s="149">
        <f>'G-2'!F18</f>
        <v>176</v>
      </c>
      <c r="K18" s="149">
        <f>'G-2'!F19</f>
        <v>222.5</v>
      </c>
      <c r="L18" s="150"/>
      <c r="M18" s="149">
        <f>'G-2'!F20</f>
        <v>226.5</v>
      </c>
      <c r="N18" s="149">
        <f>'G-2'!F21</f>
        <v>233</v>
      </c>
      <c r="O18" s="149">
        <f>'G-2'!F22</f>
        <v>234.5</v>
      </c>
      <c r="P18" s="149">
        <f>'G-2'!M10</f>
        <v>222.5</v>
      </c>
      <c r="Q18" s="149">
        <f>'G-2'!M11</f>
        <v>225</v>
      </c>
      <c r="R18" s="149">
        <f>'G-2'!M12</f>
        <v>216</v>
      </c>
      <c r="S18" s="149">
        <f>'G-2'!M13</f>
        <v>211.5</v>
      </c>
      <c r="T18" s="149">
        <f>'G-2'!M14</f>
        <v>202</v>
      </c>
      <c r="U18" s="149">
        <f>'G-2'!M15</f>
        <v>191</v>
      </c>
      <c r="V18" s="149">
        <f>'G-2'!M16</f>
        <v>183</v>
      </c>
      <c r="W18" s="149">
        <f>'G-2'!M17</f>
        <v>238.5</v>
      </c>
      <c r="X18" s="149">
        <f>'G-2'!M18</f>
        <v>220.5</v>
      </c>
      <c r="Y18" s="149">
        <f>'G-2'!M19</f>
        <v>202.5</v>
      </c>
      <c r="Z18" s="149">
        <f>'G-2'!M20</f>
        <v>226</v>
      </c>
      <c r="AA18" s="149">
        <f>'G-2'!M21</f>
        <v>225</v>
      </c>
      <c r="AB18" s="149">
        <f>'G-2'!M22</f>
        <v>231.5</v>
      </c>
      <c r="AC18" s="150"/>
      <c r="AD18" s="149">
        <f>'G-2'!T10</f>
        <v>259.5</v>
      </c>
      <c r="AE18" s="149">
        <f>'G-2'!T11</f>
        <v>238</v>
      </c>
      <c r="AF18" s="149">
        <f>'G-2'!T12</f>
        <v>226</v>
      </c>
      <c r="AG18" s="149">
        <f>'G-2'!T13</f>
        <v>243.5</v>
      </c>
      <c r="AH18" s="149">
        <f>'G-2'!T14</f>
        <v>235</v>
      </c>
      <c r="AI18" s="149">
        <f>'G-2'!T15</f>
        <v>278.5</v>
      </c>
      <c r="AJ18" s="149">
        <f>'G-2'!T16</f>
        <v>218.5</v>
      </c>
      <c r="AK18" s="149">
        <f>'G-2'!T17</f>
        <v>226</v>
      </c>
      <c r="AL18" s="149">
        <f>'G-2'!T18</f>
        <v>223.5</v>
      </c>
      <c r="AM18" s="149">
        <f>'G-2'!T19</f>
        <v>224</v>
      </c>
      <c r="AN18" s="149">
        <f>'G-2'!T20</f>
        <v>217.5</v>
      </c>
      <c r="AO18" s="149">
        <f>'G-2'!T21</f>
        <v>215.5</v>
      </c>
      <c r="AP18" s="101"/>
      <c r="AQ18" s="101"/>
      <c r="AR18" s="101"/>
      <c r="AS18" s="101"/>
      <c r="AT18" s="101"/>
      <c r="AU18" s="101">
        <f t="shared" ref="AU18:BA18" si="6">E19</f>
        <v>880.5</v>
      </c>
      <c r="AV18" s="101">
        <f t="shared" si="6"/>
        <v>882.5</v>
      </c>
      <c r="AW18" s="101">
        <f t="shared" si="6"/>
        <v>863</v>
      </c>
      <c r="AX18" s="101">
        <f t="shared" si="6"/>
        <v>873</v>
      </c>
      <c r="AY18" s="101">
        <f t="shared" si="6"/>
        <v>892.5</v>
      </c>
      <c r="AZ18" s="101">
        <f t="shared" si="6"/>
        <v>838</v>
      </c>
      <c r="BA18" s="101">
        <f t="shared" si="6"/>
        <v>847.5</v>
      </c>
      <c r="BB18" s="101"/>
      <c r="BC18" s="101"/>
      <c r="BD18" s="101"/>
      <c r="BE18" s="101">
        <f t="shared" ref="BE18:BQ18" si="7">P19</f>
        <v>916.5</v>
      </c>
      <c r="BF18" s="101">
        <f t="shared" si="7"/>
        <v>915</v>
      </c>
      <c r="BG18" s="101">
        <f t="shared" si="7"/>
        <v>898</v>
      </c>
      <c r="BH18" s="101">
        <f t="shared" si="7"/>
        <v>875</v>
      </c>
      <c r="BI18" s="101">
        <f t="shared" si="7"/>
        <v>854.5</v>
      </c>
      <c r="BJ18" s="101">
        <f t="shared" si="7"/>
        <v>820.5</v>
      </c>
      <c r="BK18" s="101">
        <f t="shared" si="7"/>
        <v>787.5</v>
      </c>
      <c r="BL18" s="101">
        <f t="shared" si="7"/>
        <v>814.5</v>
      </c>
      <c r="BM18" s="101">
        <f t="shared" si="7"/>
        <v>833</v>
      </c>
      <c r="BN18" s="101">
        <f t="shared" si="7"/>
        <v>844.5</v>
      </c>
      <c r="BO18" s="101">
        <f t="shared" si="7"/>
        <v>887.5</v>
      </c>
      <c r="BP18" s="101">
        <f t="shared" si="7"/>
        <v>874</v>
      </c>
      <c r="BQ18" s="101">
        <f t="shared" si="7"/>
        <v>885</v>
      </c>
      <c r="BR18" s="101"/>
      <c r="BS18" s="101"/>
      <c r="BT18" s="101"/>
      <c r="BU18" s="101">
        <f t="shared" ref="BU18:CC18" si="8">AG19</f>
        <v>967</v>
      </c>
      <c r="BV18" s="101">
        <f t="shared" si="8"/>
        <v>942.5</v>
      </c>
      <c r="BW18" s="101">
        <f t="shared" si="8"/>
        <v>983</v>
      </c>
      <c r="BX18" s="101">
        <f t="shared" si="8"/>
        <v>975.5</v>
      </c>
      <c r="BY18" s="101">
        <f t="shared" si="8"/>
        <v>958</v>
      </c>
      <c r="BZ18" s="101">
        <f t="shared" si="8"/>
        <v>946.5</v>
      </c>
      <c r="CA18" s="101">
        <f t="shared" si="8"/>
        <v>892</v>
      </c>
      <c r="CB18" s="101">
        <f t="shared" si="8"/>
        <v>891</v>
      </c>
      <c r="CC18" s="101">
        <f t="shared" si="8"/>
        <v>880.5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880.5</v>
      </c>
      <c r="F19" s="149">
        <f t="shared" ref="F19:K19" si="9">C18+D18+E18+F18</f>
        <v>882.5</v>
      </c>
      <c r="G19" s="149">
        <f t="shared" si="9"/>
        <v>863</v>
      </c>
      <c r="H19" s="149">
        <f t="shared" si="9"/>
        <v>873</v>
      </c>
      <c r="I19" s="149">
        <f t="shared" si="9"/>
        <v>892.5</v>
      </c>
      <c r="J19" s="149">
        <f t="shared" si="9"/>
        <v>838</v>
      </c>
      <c r="K19" s="149">
        <f t="shared" si="9"/>
        <v>847.5</v>
      </c>
      <c r="L19" s="150"/>
      <c r="M19" s="149"/>
      <c r="N19" s="149"/>
      <c r="O19" s="149"/>
      <c r="P19" s="149">
        <f>M18+N18+O18+P18</f>
        <v>916.5</v>
      </c>
      <c r="Q19" s="149">
        <f t="shared" ref="Q19:AB19" si="10">N18+O18+P18+Q18</f>
        <v>915</v>
      </c>
      <c r="R19" s="149">
        <f t="shared" si="10"/>
        <v>898</v>
      </c>
      <c r="S19" s="149">
        <f t="shared" si="10"/>
        <v>875</v>
      </c>
      <c r="T19" s="149">
        <f t="shared" si="10"/>
        <v>854.5</v>
      </c>
      <c r="U19" s="149">
        <f t="shared" si="10"/>
        <v>820.5</v>
      </c>
      <c r="V19" s="149">
        <f t="shared" si="10"/>
        <v>787.5</v>
      </c>
      <c r="W19" s="149">
        <f t="shared" si="10"/>
        <v>814.5</v>
      </c>
      <c r="X19" s="149">
        <f t="shared" si="10"/>
        <v>833</v>
      </c>
      <c r="Y19" s="149">
        <f t="shared" si="10"/>
        <v>844.5</v>
      </c>
      <c r="Z19" s="149">
        <f t="shared" si="10"/>
        <v>887.5</v>
      </c>
      <c r="AA19" s="149">
        <f t="shared" si="10"/>
        <v>874</v>
      </c>
      <c r="AB19" s="149">
        <f t="shared" si="10"/>
        <v>885</v>
      </c>
      <c r="AC19" s="150"/>
      <c r="AD19" s="149"/>
      <c r="AE19" s="149"/>
      <c r="AF19" s="149"/>
      <c r="AG19" s="149">
        <f>AD18+AE18+AF18+AG18</f>
        <v>967</v>
      </c>
      <c r="AH19" s="149">
        <f t="shared" ref="AH19:AO19" si="11">AE18+AF18+AG18+AH18</f>
        <v>942.5</v>
      </c>
      <c r="AI19" s="149">
        <f t="shared" si="11"/>
        <v>983</v>
      </c>
      <c r="AJ19" s="149">
        <f t="shared" si="11"/>
        <v>975.5</v>
      </c>
      <c r="AK19" s="149">
        <f t="shared" si="11"/>
        <v>958</v>
      </c>
      <c r="AL19" s="149">
        <f t="shared" si="11"/>
        <v>946.5</v>
      </c>
      <c r="AM19" s="149">
        <f t="shared" si="11"/>
        <v>892</v>
      </c>
      <c r="AN19" s="149">
        <f t="shared" si="11"/>
        <v>891</v>
      </c>
      <c r="AO19" s="149">
        <f t="shared" si="11"/>
        <v>880.5</v>
      </c>
      <c r="AP19" s="101"/>
      <c r="AQ19" s="101"/>
      <c r="AR19" s="101"/>
      <c r="AS19" s="101"/>
      <c r="AT19" s="101"/>
      <c r="AU19" s="101">
        <f t="shared" ref="AU19:BA19" si="12">E31</f>
        <v>309</v>
      </c>
      <c r="AV19" s="101">
        <f t="shared" si="12"/>
        <v>335.5</v>
      </c>
      <c r="AW19" s="101">
        <f t="shared" si="12"/>
        <v>356</v>
      </c>
      <c r="AX19" s="101">
        <f t="shared" si="12"/>
        <v>375</v>
      </c>
      <c r="AY19" s="101">
        <f t="shared" si="12"/>
        <v>391.5</v>
      </c>
      <c r="AZ19" s="101">
        <f t="shared" si="12"/>
        <v>437.5</v>
      </c>
      <c r="BA19" s="101">
        <f t="shared" si="12"/>
        <v>436</v>
      </c>
      <c r="BB19" s="101"/>
      <c r="BC19" s="101"/>
      <c r="BD19" s="101"/>
      <c r="BE19" s="101">
        <f t="shared" ref="BE19:BQ19" si="13">P31</f>
        <v>432.5</v>
      </c>
      <c r="BF19" s="101">
        <f t="shared" si="13"/>
        <v>475</v>
      </c>
      <c r="BG19" s="101">
        <f t="shared" si="13"/>
        <v>488</v>
      </c>
      <c r="BH19" s="101">
        <f t="shared" si="13"/>
        <v>506</v>
      </c>
      <c r="BI19" s="101">
        <f t="shared" si="13"/>
        <v>501</v>
      </c>
      <c r="BJ19" s="101">
        <f t="shared" si="13"/>
        <v>472</v>
      </c>
      <c r="BK19" s="101">
        <f t="shared" si="13"/>
        <v>457</v>
      </c>
      <c r="BL19" s="101">
        <f t="shared" si="13"/>
        <v>412</v>
      </c>
      <c r="BM19" s="101">
        <f t="shared" si="13"/>
        <v>415</v>
      </c>
      <c r="BN19" s="101">
        <f t="shared" si="13"/>
        <v>434.5</v>
      </c>
      <c r="BO19" s="101">
        <f t="shared" si="13"/>
        <v>483.5</v>
      </c>
      <c r="BP19" s="101">
        <f t="shared" si="13"/>
        <v>512.5</v>
      </c>
      <c r="BQ19" s="101">
        <f t="shared" si="13"/>
        <v>539.5</v>
      </c>
      <c r="BR19" s="101"/>
      <c r="BS19" s="101"/>
      <c r="BT19" s="101"/>
      <c r="BU19" s="101">
        <f t="shared" ref="BU19:CC19" si="14">AG31</f>
        <v>505</v>
      </c>
      <c r="BV19" s="101">
        <f t="shared" si="14"/>
        <v>522.5</v>
      </c>
      <c r="BW19" s="101">
        <f t="shared" si="14"/>
        <v>528.5</v>
      </c>
      <c r="BX19" s="101">
        <f t="shared" si="14"/>
        <v>512</v>
      </c>
      <c r="BY19" s="101">
        <f t="shared" si="14"/>
        <v>523</v>
      </c>
      <c r="BZ19" s="101">
        <f t="shared" si="14"/>
        <v>507</v>
      </c>
      <c r="CA19" s="101">
        <f t="shared" si="14"/>
        <v>500.5</v>
      </c>
      <c r="CB19" s="101">
        <f t="shared" si="14"/>
        <v>493.5</v>
      </c>
      <c r="CC19" s="101">
        <f t="shared" si="14"/>
        <v>480.5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0.18636363636363637</v>
      </c>
      <c r="E20" s="152"/>
      <c r="F20" s="152" t="s">
        <v>107</v>
      </c>
      <c r="G20" s="153">
        <f>DIRECCIONALIDAD!J20/100</f>
        <v>0.66590909090909089</v>
      </c>
      <c r="H20" s="152"/>
      <c r="I20" s="152" t="s">
        <v>108</v>
      </c>
      <c r="J20" s="153">
        <f>DIRECCIONALIDAD!J21/100</f>
        <v>0.14772727272727273</v>
      </c>
      <c r="K20" s="154"/>
      <c r="L20" s="148"/>
      <c r="M20" s="151"/>
      <c r="N20" s="152"/>
      <c r="O20" s="152" t="s">
        <v>106</v>
      </c>
      <c r="P20" s="153">
        <f>DIRECCIONALIDAD!J22/100</f>
        <v>0.23024054982817868</v>
      </c>
      <c r="Q20" s="152"/>
      <c r="R20" s="152"/>
      <c r="S20" s="152"/>
      <c r="T20" s="152" t="s">
        <v>107</v>
      </c>
      <c r="U20" s="153">
        <f>DIRECCIONALIDAD!J23/100</f>
        <v>0.62886597938144329</v>
      </c>
      <c r="V20" s="152"/>
      <c r="W20" s="152"/>
      <c r="X20" s="152"/>
      <c r="Y20" s="152" t="s">
        <v>108</v>
      </c>
      <c r="Z20" s="153">
        <f>DIRECCIONALIDAD!J24/100</f>
        <v>0.14089347079037801</v>
      </c>
      <c r="AA20" s="152"/>
      <c r="AB20" s="154"/>
      <c r="AC20" s="148"/>
      <c r="AD20" s="151"/>
      <c r="AE20" s="152" t="s">
        <v>106</v>
      </c>
      <c r="AF20" s="153">
        <f>DIRECCIONALIDAD!J25/100</f>
        <v>0.21597300337457817</v>
      </c>
      <c r="AG20" s="152"/>
      <c r="AH20" s="152"/>
      <c r="AI20" s="152"/>
      <c r="AJ20" s="152" t="s">
        <v>107</v>
      </c>
      <c r="AK20" s="153">
        <f>DIRECCIONALIDAD!J26/100</f>
        <v>0.68841394825646807</v>
      </c>
      <c r="AL20" s="152"/>
      <c r="AM20" s="152"/>
      <c r="AN20" s="152" t="s">
        <v>108</v>
      </c>
      <c r="AO20" s="155">
        <f>DIRECCIONALIDAD!J27/100</f>
        <v>9.5613048368953887E-2</v>
      </c>
      <c r="AP20" s="92"/>
      <c r="AQ20" s="92"/>
      <c r="AR20" s="92"/>
      <c r="AS20" s="92"/>
      <c r="AT20" s="92"/>
      <c r="AU20" s="92">
        <f t="shared" ref="AU20:BA20" si="15">E25</f>
        <v>1179</v>
      </c>
      <c r="AV20" s="92">
        <f t="shared" si="15"/>
        <v>1214</v>
      </c>
      <c r="AW20" s="92">
        <f t="shared" si="15"/>
        <v>1292</v>
      </c>
      <c r="AX20" s="92">
        <f t="shared" si="15"/>
        <v>1289</v>
      </c>
      <c r="AY20" s="92">
        <f t="shared" si="15"/>
        <v>1299.5</v>
      </c>
      <c r="AZ20" s="92">
        <f t="shared" si="15"/>
        <v>1271</v>
      </c>
      <c r="BA20" s="92">
        <f t="shared" si="15"/>
        <v>1210</v>
      </c>
      <c r="BB20" s="92"/>
      <c r="BC20" s="92"/>
      <c r="BD20" s="92"/>
      <c r="BE20" s="92">
        <f t="shared" ref="BE20:BQ20" si="16">P25</f>
        <v>1239</v>
      </c>
      <c r="BF20" s="92">
        <f t="shared" si="16"/>
        <v>1272.5</v>
      </c>
      <c r="BG20" s="92">
        <f t="shared" si="16"/>
        <v>1309.5</v>
      </c>
      <c r="BH20" s="92">
        <f t="shared" si="16"/>
        <v>1302.5</v>
      </c>
      <c r="BI20" s="92">
        <f t="shared" si="16"/>
        <v>1287</v>
      </c>
      <c r="BJ20" s="92">
        <f t="shared" si="16"/>
        <v>1265.5</v>
      </c>
      <c r="BK20" s="92">
        <f t="shared" si="16"/>
        <v>1191.5</v>
      </c>
      <c r="BL20" s="92">
        <f t="shared" si="16"/>
        <v>1159</v>
      </c>
      <c r="BM20" s="92">
        <f t="shared" si="16"/>
        <v>1191.5</v>
      </c>
      <c r="BN20" s="92">
        <f t="shared" si="16"/>
        <v>1253.5</v>
      </c>
      <c r="BO20" s="92">
        <f t="shared" si="16"/>
        <v>1320.5</v>
      </c>
      <c r="BP20" s="92">
        <f t="shared" si="16"/>
        <v>1345.5</v>
      </c>
      <c r="BQ20" s="92">
        <f t="shared" si="16"/>
        <v>1356</v>
      </c>
      <c r="BR20" s="92"/>
      <c r="BS20" s="92"/>
      <c r="BT20" s="92"/>
      <c r="BU20" s="92">
        <f t="shared" ref="BU20:CC20" si="17">AG25</f>
        <v>1310.5</v>
      </c>
      <c r="BV20" s="92">
        <f t="shared" si="17"/>
        <v>1362.5</v>
      </c>
      <c r="BW20" s="92">
        <f t="shared" si="17"/>
        <v>1366</v>
      </c>
      <c r="BX20" s="92">
        <f t="shared" si="17"/>
        <v>1407.5</v>
      </c>
      <c r="BY20" s="92">
        <f t="shared" si="17"/>
        <v>1365.5</v>
      </c>
      <c r="BZ20" s="92">
        <f t="shared" si="17"/>
        <v>1342.5</v>
      </c>
      <c r="CA20" s="92">
        <f t="shared" si="17"/>
        <v>1317.5</v>
      </c>
      <c r="CB20" s="92">
        <f t="shared" si="17"/>
        <v>1217</v>
      </c>
      <c r="CC20" s="92">
        <f t="shared" si="17"/>
        <v>1189</v>
      </c>
    </row>
    <row r="21" spans="1:81" ht="16.5" customHeight="1" x14ac:dyDescent="0.2">
      <c r="A21" s="160" t="s">
        <v>152</v>
      </c>
      <c r="B21" s="161">
        <f>MAX(B19:K19)</f>
        <v>892.5</v>
      </c>
      <c r="C21" s="152" t="s">
        <v>106</v>
      </c>
      <c r="D21" s="162">
        <f>+B21*D20</f>
        <v>166.32954545454547</v>
      </c>
      <c r="E21" s="152"/>
      <c r="F21" s="152" t="s">
        <v>107</v>
      </c>
      <c r="G21" s="162">
        <f>+B21*G20</f>
        <v>594.32386363636363</v>
      </c>
      <c r="H21" s="152"/>
      <c r="I21" s="152" t="s">
        <v>108</v>
      </c>
      <c r="J21" s="162">
        <f>+B21*J20</f>
        <v>131.84659090909091</v>
      </c>
      <c r="K21" s="154"/>
      <c r="L21" s="148"/>
      <c r="M21" s="161">
        <f>MAX(M19:AB19)</f>
        <v>916.5</v>
      </c>
      <c r="N21" s="152"/>
      <c r="O21" s="152" t="s">
        <v>106</v>
      </c>
      <c r="P21" s="163">
        <f>+M21*P20</f>
        <v>211.01546391752575</v>
      </c>
      <c r="Q21" s="152"/>
      <c r="R21" s="152"/>
      <c r="S21" s="152"/>
      <c r="T21" s="152" t="s">
        <v>107</v>
      </c>
      <c r="U21" s="163">
        <f>+M21*U20</f>
        <v>576.35567010309273</v>
      </c>
      <c r="V21" s="152"/>
      <c r="W21" s="152"/>
      <c r="X21" s="152"/>
      <c r="Y21" s="152" t="s">
        <v>108</v>
      </c>
      <c r="Z21" s="163">
        <f>+M21*Z20</f>
        <v>129.12886597938143</v>
      </c>
      <c r="AA21" s="152"/>
      <c r="AB21" s="154"/>
      <c r="AC21" s="148"/>
      <c r="AD21" s="161">
        <f>MAX(AD19:AO19)</f>
        <v>983</v>
      </c>
      <c r="AE21" s="152" t="s">
        <v>106</v>
      </c>
      <c r="AF21" s="162">
        <f>+AD21*AF20</f>
        <v>212.30146231721034</v>
      </c>
      <c r="AG21" s="152"/>
      <c r="AH21" s="152"/>
      <c r="AI21" s="152"/>
      <c r="AJ21" s="152" t="s">
        <v>107</v>
      </c>
      <c r="AK21" s="162">
        <f>+AD21*AK20</f>
        <v>676.71091113610817</v>
      </c>
      <c r="AL21" s="152"/>
      <c r="AM21" s="152"/>
      <c r="AN21" s="152" t="s">
        <v>108</v>
      </c>
      <c r="AO21" s="164">
        <f>+AD21*AO20</f>
        <v>93.987626546681668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165"/>
      <c r="B22" s="166"/>
      <c r="C22" s="167"/>
      <c r="D22" s="168"/>
      <c r="E22" s="167"/>
      <c r="F22" s="167"/>
      <c r="G22" s="168"/>
      <c r="H22" s="167"/>
      <c r="I22" s="167"/>
      <c r="J22" s="168"/>
      <c r="K22" s="167"/>
      <c r="L22" s="148"/>
      <c r="M22" s="166"/>
      <c r="N22" s="167"/>
      <c r="O22" s="167"/>
      <c r="P22" s="169"/>
      <c r="Q22" s="167"/>
      <c r="R22" s="167"/>
      <c r="S22" s="167"/>
      <c r="T22" s="152"/>
      <c r="U22" s="163"/>
      <c r="V22" s="167"/>
      <c r="W22" s="167"/>
      <c r="X22" s="167"/>
      <c r="Y22" s="167"/>
      <c r="Z22" s="169"/>
      <c r="AA22" s="167"/>
      <c r="AB22" s="167"/>
      <c r="AC22" s="148"/>
      <c r="AD22" s="166"/>
      <c r="AE22" s="167"/>
      <c r="AF22" s="168"/>
      <c r="AG22" s="167"/>
      <c r="AH22" s="167"/>
      <c r="AI22" s="167"/>
      <c r="AJ22" s="167"/>
      <c r="AK22" s="168"/>
      <c r="AL22" s="167"/>
      <c r="AM22" s="167"/>
      <c r="AN22" s="167"/>
      <c r="AO22" s="168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</row>
    <row r="23" spans="1:81" ht="16.5" customHeight="1" x14ac:dyDescent="0.2">
      <c r="A23" s="92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250" t="s">
        <v>102</v>
      </c>
      <c r="U23" s="250"/>
      <c r="V23" s="156">
        <v>3</v>
      </c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92"/>
      <c r="AQ23" s="92"/>
      <c r="AR23" s="92"/>
      <c r="AS23" s="92"/>
      <c r="AT23" s="92"/>
      <c r="AU23" s="92">
        <f t="shared" ref="AU23:BA23" si="18">E37</f>
        <v>2368.5</v>
      </c>
      <c r="AV23" s="92">
        <f t="shared" si="18"/>
        <v>2432</v>
      </c>
      <c r="AW23" s="92">
        <f t="shared" si="18"/>
        <v>2511</v>
      </c>
      <c r="AX23" s="92">
        <f t="shared" si="18"/>
        <v>2537</v>
      </c>
      <c r="AY23" s="92">
        <f t="shared" si="18"/>
        <v>2583.5</v>
      </c>
      <c r="AZ23" s="92">
        <f t="shared" si="18"/>
        <v>2546.5</v>
      </c>
      <c r="BA23" s="92">
        <f t="shared" si="18"/>
        <v>2493.5</v>
      </c>
      <c r="BB23" s="92"/>
      <c r="BC23" s="92"/>
      <c r="BD23" s="92"/>
      <c r="BE23" s="92">
        <f t="shared" ref="BE23:BQ23" si="19">P37</f>
        <v>2588</v>
      </c>
      <c r="BF23" s="92">
        <f t="shared" si="19"/>
        <v>2662.5</v>
      </c>
      <c r="BG23" s="92">
        <f t="shared" si="19"/>
        <v>2695.5</v>
      </c>
      <c r="BH23" s="92">
        <f t="shared" si="19"/>
        <v>2683.5</v>
      </c>
      <c r="BI23" s="92">
        <f t="shared" si="19"/>
        <v>2642.5</v>
      </c>
      <c r="BJ23" s="92">
        <f t="shared" si="19"/>
        <v>2558</v>
      </c>
      <c r="BK23" s="92">
        <f t="shared" si="19"/>
        <v>2436</v>
      </c>
      <c r="BL23" s="92">
        <f t="shared" si="19"/>
        <v>2385.5</v>
      </c>
      <c r="BM23" s="92">
        <f t="shared" si="19"/>
        <v>2439.5</v>
      </c>
      <c r="BN23" s="92">
        <f t="shared" si="19"/>
        <v>2532.5</v>
      </c>
      <c r="BO23" s="92">
        <f t="shared" si="19"/>
        <v>2691.5</v>
      </c>
      <c r="BP23" s="92">
        <f t="shared" si="19"/>
        <v>2732</v>
      </c>
      <c r="BQ23" s="92">
        <f t="shared" si="19"/>
        <v>2780.5</v>
      </c>
      <c r="BR23" s="92"/>
      <c r="BS23" s="92"/>
      <c r="BT23" s="92"/>
      <c r="BU23" s="92">
        <f t="shared" ref="BU23:CC23" si="20">AG37</f>
        <v>2782.5</v>
      </c>
      <c r="BV23" s="92">
        <f t="shared" si="20"/>
        <v>2827.5</v>
      </c>
      <c r="BW23" s="92">
        <f t="shared" si="20"/>
        <v>2877.5</v>
      </c>
      <c r="BX23" s="92">
        <f t="shared" si="20"/>
        <v>2895</v>
      </c>
      <c r="BY23" s="92">
        <f t="shared" si="20"/>
        <v>2846.5</v>
      </c>
      <c r="BZ23" s="92">
        <f t="shared" si="20"/>
        <v>2796</v>
      </c>
      <c r="CA23" s="92">
        <f t="shared" si="20"/>
        <v>2710</v>
      </c>
      <c r="CB23" s="92">
        <f t="shared" si="20"/>
        <v>2601.5</v>
      </c>
      <c r="CC23" s="92">
        <f t="shared" si="20"/>
        <v>2550</v>
      </c>
    </row>
    <row r="24" spans="1:81" ht="16.5" customHeight="1" x14ac:dyDescent="0.2">
      <c r="A24" s="100" t="s">
        <v>103</v>
      </c>
      <c r="B24" s="149">
        <f>'G-3'!F10</f>
        <v>275.5</v>
      </c>
      <c r="C24" s="149">
        <f>'G-3'!F11</f>
        <v>285.5</v>
      </c>
      <c r="D24" s="149">
        <f>'G-3'!F12</f>
        <v>315</v>
      </c>
      <c r="E24" s="149">
        <f>'G-3'!F13</f>
        <v>303</v>
      </c>
      <c r="F24" s="149">
        <f>'G-3'!F14</f>
        <v>310.5</v>
      </c>
      <c r="G24" s="149">
        <f>'G-3'!F15</f>
        <v>363.5</v>
      </c>
      <c r="H24" s="149">
        <f>'G-3'!F16</f>
        <v>312</v>
      </c>
      <c r="I24" s="149">
        <f>'G-3'!F17</f>
        <v>313.5</v>
      </c>
      <c r="J24" s="149">
        <f>'G-3'!F18</f>
        <v>282</v>
      </c>
      <c r="K24" s="149">
        <f>'G-3'!F19</f>
        <v>302.5</v>
      </c>
      <c r="L24" s="150"/>
      <c r="M24" s="149">
        <f>'G-3'!F20</f>
        <v>275</v>
      </c>
      <c r="N24" s="149">
        <f>'G-3'!F21</f>
        <v>326.5</v>
      </c>
      <c r="O24" s="149">
        <f>'G-3'!F22</f>
        <v>333</v>
      </c>
      <c r="P24" s="149">
        <f>'G-3'!M10</f>
        <v>304.5</v>
      </c>
      <c r="Q24" s="149">
        <f>'G-3'!M11</f>
        <v>308.5</v>
      </c>
      <c r="R24" s="149">
        <f>'G-3'!M12</f>
        <v>363.5</v>
      </c>
      <c r="S24" s="149">
        <f>'G-3'!M13</f>
        <v>326</v>
      </c>
      <c r="T24" s="149">
        <f>'G-3'!M14</f>
        <v>289</v>
      </c>
      <c r="U24" s="149">
        <f>'G-3'!M15</f>
        <v>287</v>
      </c>
      <c r="V24" s="149">
        <f>'G-3'!M16</f>
        <v>289.5</v>
      </c>
      <c r="W24" s="149">
        <f>'G-3'!M17</f>
        <v>293.5</v>
      </c>
      <c r="X24" s="149">
        <f>'G-3'!M18</f>
        <v>321.5</v>
      </c>
      <c r="Y24" s="149">
        <f>'G-3'!M19</f>
        <v>349</v>
      </c>
      <c r="Z24" s="149">
        <f>'G-3'!M20</f>
        <v>356.5</v>
      </c>
      <c r="AA24" s="149">
        <f>'G-3'!M21</f>
        <v>318.5</v>
      </c>
      <c r="AB24" s="149">
        <f>'G-3'!M22</f>
        <v>332</v>
      </c>
      <c r="AC24" s="150"/>
      <c r="AD24" s="149">
        <f>'G-3'!T10</f>
        <v>283</v>
      </c>
      <c r="AE24" s="149">
        <f>'G-3'!T11</f>
        <v>319</v>
      </c>
      <c r="AF24" s="149">
        <f>'G-3'!T12</f>
        <v>351</v>
      </c>
      <c r="AG24" s="149">
        <f>'G-3'!T13</f>
        <v>357.5</v>
      </c>
      <c r="AH24" s="149">
        <f>'G-3'!T14</f>
        <v>335</v>
      </c>
      <c r="AI24" s="149">
        <f>'G-3'!T15</f>
        <v>322.5</v>
      </c>
      <c r="AJ24" s="149">
        <f>'G-3'!T16</f>
        <v>392.5</v>
      </c>
      <c r="AK24" s="149">
        <f>'G-3'!T17</f>
        <v>315.5</v>
      </c>
      <c r="AL24" s="149">
        <f>'G-3'!T18</f>
        <v>312</v>
      </c>
      <c r="AM24" s="149">
        <f>'G-3'!T19</f>
        <v>297.5</v>
      </c>
      <c r="AN24" s="149">
        <f>'G-3'!T20</f>
        <v>292</v>
      </c>
      <c r="AO24" s="149">
        <f>'G-3'!T21</f>
        <v>287.5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100" t="s">
        <v>104</v>
      </c>
      <c r="B25" s="149"/>
      <c r="C25" s="149"/>
      <c r="D25" s="149"/>
      <c r="E25" s="149">
        <f>B24+C24+D24+E24</f>
        <v>1179</v>
      </c>
      <c r="F25" s="149">
        <f t="shared" ref="F25:K25" si="21">C24+D24+E24+F24</f>
        <v>1214</v>
      </c>
      <c r="G25" s="149">
        <f t="shared" si="21"/>
        <v>1292</v>
      </c>
      <c r="H25" s="149">
        <f t="shared" si="21"/>
        <v>1289</v>
      </c>
      <c r="I25" s="149">
        <f t="shared" si="21"/>
        <v>1299.5</v>
      </c>
      <c r="J25" s="149">
        <f t="shared" si="21"/>
        <v>1271</v>
      </c>
      <c r="K25" s="149">
        <f t="shared" si="21"/>
        <v>1210</v>
      </c>
      <c r="L25" s="150"/>
      <c r="M25" s="149"/>
      <c r="N25" s="149"/>
      <c r="O25" s="149"/>
      <c r="P25" s="149">
        <f>M24+N24+O24+P24</f>
        <v>1239</v>
      </c>
      <c r="Q25" s="149">
        <f t="shared" ref="Q25:AB25" si="22">N24+O24+P24+Q24</f>
        <v>1272.5</v>
      </c>
      <c r="R25" s="149">
        <f t="shared" si="22"/>
        <v>1309.5</v>
      </c>
      <c r="S25" s="149">
        <f t="shared" si="22"/>
        <v>1302.5</v>
      </c>
      <c r="T25" s="149">
        <f t="shared" si="22"/>
        <v>1287</v>
      </c>
      <c r="U25" s="149">
        <f t="shared" si="22"/>
        <v>1265.5</v>
      </c>
      <c r="V25" s="149">
        <f t="shared" si="22"/>
        <v>1191.5</v>
      </c>
      <c r="W25" s="149">
        <f t="shared" si="22"/>
        <v>1159</v>
      </c>
      <c r="X25" s="149">
        <f t="shared" si="22"/>
        <v>1191.5</v>
      </c>
      <c r="Y25" s="149">
        <f t="shared" si="22"/>
        <v>1253.5</v>
      </c>
      <c r="Z25" s="149">
        <f t="shared" si="22"/>
        <v>1320.5</v>
      </c>
      <c r="AA25" s="149">
        <f t="shared" si="22"/>
        <v>1345.5</v>
      </c>
      <c r="AB25" s="149">
        <f t="shared" si="22"/>
        <v>1356</v>
      </c>
      <c r="AC25" s="150"/>
      <c r="AD25" s="149"/>
      <c r="AE25" s="149"/>
      <c r="AF25" s="149"/>
      <c r="AG25" s="149">
        <f>AD24+AE24+AF24+AG24</f>
        <v>1310.5</v>
      </c>
      <c r="AH25" s="149">
        <f t="shared" ref="AH25:AO25" si="23">AE24+AF24+AG24+AH24</f>
        <v>1362.5</v>
      </c>
      <c r="AI25" s="149">
        <f t="shared" si="23"/>
        <v>1366</v>
      </c>
      <c r="AJ25" s="149">
        <f t="shared" si="23"/>
        <v>1407.5</v>
      </c>
      <c r="AK25" s="149">
        <f t="shared" si="23"/>
        <v>1365.5</v>
      </c>
      <c r="AL25" s="149">
        <f t="shared" si="23"/>
        <v>1342.5</v>
      </c>
      <c r="AM25" s="149">
        <f t="shared" si="23"/>
        <v>1317.5</v>
      </c>
      <c r="AN25" s="149">
        <f t="shared" si="23"/>
        <v>1217</v>
      </c>
      <c r="AO25" s="149">
        <f t="shared" si="23"/>
        <v>1189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97" t="s">
        <v>105</v>
      </c>
      <c r="B26" s="151"/>
      <c r="C26" s="152" t="s">
        <v>106</v>
      </c>
      <c r="D26" s="153">
        <f>DIRECCIONALIDAD!J28/100</f>
        <v>0.32500000000000001</v>
      </c>
      <c r="E26" s="152"/>
      <c r="F26" s="152" t="s">
        <v>107</v>
      </c>
      <c r="G26" s="153">
        <f>DIRECCIONALIDAD!J29/100</f>
        <v>0.67500000000000004</v>
      </c>
      <c r="H26" s="152"/>
      <c r="I26" s="152" t="s">
        <v>108</v>
      </c>
      <c r="J26" s="153">
        <f>DIRECCIONALIDAD!J30/100</f>
        <v>0</v>
      </c>
      <c r="K26" s="154"/>
      <c r="L26" s="148"/>
      <c r="M26" s="151"/>
      <c r="N26" s="152"/>
      <c r="O26" s="152" t="s">
        <v>106</v>
      </c>
      <c r="P26" s="153">
        <f>DIRECCIONALIDAD!J31/100</f>
        <v>0.33051498847040739</v>
      </c>
      <c r="Q26" s="152"/>
      <c r="R26" s="152"/>
      <c r="S26" s="152"/>
      <c r="T26" s="152" t="s">
        <v>107</v>
      </c>
      <c r="U26" s="153">
        <f>DIRECCIONALIDAD!J32/100</f>
        <v>0.66948501152959272</v>
      </c>
      <c r="V26" s="152"/>
      <c r="W26" s="152"/>
      <c r="X26" s="152"/>
      <c r="Y26" s="152" t="s">
        <v>108</v>
      </c>
      <c r="Z26" s="153">
        <f>DIRECCIONALIDAD!J33/100</f>
        <v>0</v>
      </c>
      <c r="AA26" s="152"/>
      <c r="AB26" s="152"/>
      <c r="AC26" s="148"/>
      <c r="AD26" s="151"/>
      <c r="AE26" s="152" t="s">
        <v>106</v>
      </c>
      <c r="AF26" s="153">
        <f>DIRECCIONALIDAD!J34/100</f>
        <v>0.27612994350282488</v>
      </c>
      <c r="AG26" s="152"/>
      <c r="AH26" s="152"/>
      <c r="AI26" s="152"/>
      <c r="AJ26" s="152" t="s">
        <v>107</v>
      </c>
      <c r="AK26" s="153">
        <f>DIRECCIONALIDAD!J35/100</f>
        <v>0.72387005649717517</v>
      </c>
      <c r="AL26" s="152"/>
      <c r="AM26" s="152"/>
      <c r="AN26" s="152" t="s">
        <v>108</v>
      </c>
      <c r="AO26" s="153">
        <f>DIRECCIONALIDAD!J36/100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60" t="s">
        <v>152</v>
      </c>
      <c r="B27" s="161">
        <f>MAX(B25:K25)</f>
        <v>1299.5</v>
      </c>
      <c r="C27" s="152" t="s">
        <v>106</v>
      </c>
      <c r="D27" s="162">
        <f>+B27*D26</f>
        <v>422.33750000000003</v>
      </c>
      <c r="E27" s="152"/>
      <c r="F27" s="152" t="s">
        <v>107</v>
      </c>
      <c r="G27" s="162">
        <f>+B27*G26</f>
        <v>877.16250000000002</v>
      </c>
      <c r="H27" s="152"/>
      <c r="I27" s="152" t="s">
        <v>108</v>
      </c>
      <c r="J27" s="162">
        <f>+B27*J26</f>
        <v>0</v>
      </c>
      <c r="K27" s="154"/>
      <c r="L27" s="148"/>
      <c r="M27" s="161">
        <f>MAX(M25:AB25)</f>
        <v>1356</v>
      </c>
      <c r="N27" s="152"/>
      <c r="O27" s="152" t="s">
        <v>106</v>
      </c>
      <c r="P27" s="163">
        <f>+M27*P26</f>
        <v>448.17832436587241</v>
      </c>
      <c r="Q27" s="152"/>
      <c r="R27" s="152"/>
      <c r="S27" s="152"/>
      <c r="T27" s="152" t="s">
        <v>107</v>
      </c>
      <c r="U27" s="163">
        <f>+M27*U26</f>
        <v>907.8216756341277</v>
      </c>
      <c r="V27" s="152"/>
      <c r="W27" s="152"/>
      <c r="X27" s="152"/>
      <c r="Y27" s="152" t="s">
        <v>108</v>
      </c>
      <c r="Z27" s="163">
        <f>+M27*Z26</f>
        <v>0</v>
      </c>
      <c r="AA27" s="152"/>
      <c r="AB27" s="154"/>
      <c r="AC27" s="148"/>
      <c r="AD27" s="161">
        <f>MAX(AD25:AO25)</f>
        <v>1407.5</v>
      </c>
      <c r="AE27" s="152" t="s">
        <v>106</v>
      </c>
      <c r="AF27" s="162">
        <f>+AD27*AF26</f>
        <v>388.65289548022599</v>
      </c>
      <c r="AG27" s="152"/>
      <c r="AH27" s="152"/>
      <c r="AI27" s="152"/>
      <c r="AJ27" s="152" t="s">
        <v>107</v>
      </c>
      <c r="AK27" s="162">
        <f>+AD27*AK26</f>
        <v>1018.847104519774</v>
      </c>
      <c r="AL27" s="152"/>
      <c r="AM27" s="152"/>
      <c r="AN27" s="152" t="s">
        <v>108</v>
      </c>
      <c r="AO27" s="164">
        <f>+AD27*AO26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65"/>
      <c r="B28" s="166"/>
      <c r="C28" s="167"/>
      <c r="D28" s="168"/>
      <c r="E28" s="167"/>
      <c r="F28" s="167"/>
      <c r="G28" s="168"/>
      <c r="H28" s="167"/>
      <c r="I28" s="167"/>
      <c r="J28" s="168"/>
      <c r="K28" s="167"/>
      <c r="L28" s="148"/>
      <c r="M28" s="166"/>
      <c r="N28" s="167"/>
      <c r="O28" s="167"/>
      <c r="P28" s="169"/>
      <c r="Q28" s="167"/>
      <c r="R28" s="167"/>
      <c r="S28" s="167"/>
      <c r="T28" s="152"/>
      <c r="U28" s="163"/>
      <c r="V28" s="167"/>
      <c r="W28" s="167"/>
      <c r="X28" s="167"/>
      <c r="Y28" s="167"/>
      <c r="Z28" s="169"/>
      <c r="AA28" s="167"/>
      <c r="AB28" s="167"/>
      <c r="AC28" s="148"/>
      <c r="AD28" s="166"/>
      <c r="AE28" s="167"/>
      <c r="AF28" s="168"/>
      <c r="AG28" s="167"/>
      <c r="AH28" s="167"/>
      <c r="AI28" s="167"/>
      <c r="AJ28" s="167"/>
      <c r="AK28" s="168"/>
      <c r="AL28" s="167"/>
      <c r="AM28" s="167"/>
      <c r="AN28" s="167"/>
      <c r="AO28" s="16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92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250" t="s">
        <v>102</v>
      </c>
      <c r="U29" s="250"/>
      <c r="V29" s="156">
        <v>4</v>
      </c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00" t="s">
        <v>103</v>
      </c>
      <c r="B30" s="149">
        <f>'G-4'!F10</f>
        <v>59.5</v>
      </c>
      <c r="C30" s="149">
        <f>'G-4'!F11</f>
        <v>69.5</v>
      </c>
      <c r="D30" s="149">
        <f>'G-4'!F12</f>
        <v>93.5</v>
      </c>
      <c r="E30" s="149">
        <f>'G-4'!F13</f>
        <v>86.5</v>
      </c>
      <c r="F30" s="149">
        <f>'G-4'!F14</f>
        <v>86</v>
      </c>
      <c r="G30" s="149">
        <f>'G-4'!F15</f>
        <v>90</v>
      </c>
      <c r="H30" s="149">
        <f>'G-4'!F16</f>
        <v>112.5</v>
      </c>
      <c r="I30" s="149">
        <f>'G-4'!F17</f>
        <v>103</v>
      </c>
      <c r="J30" s="149">
        <f>'G-4'!F18</f>
        <v>132</v>
      </c>
      <c r="K30" s="149">
        <f>'G-4'!F19</f>
        <v>88.5</v>
      </c>
      <c r="L30" s="150"/>
      <c r="M30" s="149">
        <f>'G-4'!F20</f>
        <v>90</v>
      </c>
      <c r="N30" s="149">
        <f>'G-4'!F21</f>
        <v>98.5</v>
      </c>
      <c r="O30" s="149">
        <f>'G-4'!F22</f>
        <v>125.5</v>
      </c>
      <c r="P30" s="149">
        <f>'G-4'!M10</f>
        <v>118.5</v>
      </c>
      <c r="Q30" s="149">
        <f>'G-4'!M11</f>
        <v>132.5</v>
      </c>
      <c r="R30" s="149">
        <f>'G-4'!M12</f>
        <v>111.5</v>
      </c>
      <c r="S30" s="149">
        <f>'G-4'!M13</f>
        <v>143.5</v>
      </c>
      <c r="T30" s="149">
        <f>'G-4'!M14</f>
        <v>113.5</v>
      </c>
      <c r="U30" s="149">
        <f>'G-4'!M15</f>
        <v>103.5</v>
      </c>
      <c r="V30" s="149">
        <f>'G-4'!M16</f>
        <v>96.5</v>
      </c>
      <c r="W30" s="149">
        <f>'G-4'!M17</f>
        <v>98.5</v>
      </c>
      <c r="X30" s="149">
        <f>'G-4'!M18</f>
        <v>116.5</v>
      </c>
      <c r="Y30" s="149">
        <f>'G-4'!M19</f>
        <v>123</v>
      </c>
      <c r="Z30" s="149">
        <f>'G-4'!M20</f>
        <v>145.5</v>
      </c>
      <c r="AA30" s="149">
        <f>'G-4'!M21</f>
        <v>127.5</v>
      </c>
      <c r="AB30" s="149">
        <f>'G-4'!M22</f>
        <v>143.5</v>
      </c>
      <c r="AC30" s="150"/>
      <c r="AD30" s="149">
        <f>'G-4'!T10</f>
        <v>119</v>
      </c>
      <c r="AE30" s="149">
        <f>'G-4'!T11</f>
        <v>126</v>
      </c>
      <c r="AF30" s="149">
        <f>'G-4'!T12</f>
        <v>142.5</v>
      </c>
      <c r="AG30" s="149">
        <f>'G-4'!T13</f>
        <v>117.5</v>
      </c>
      <c r="AH30" s="149">
        <f>'G-4'!T14</f>
        <v>136.5</v>
      </c>
      <c r="AI30" s="149">
        <f>'G-4'!T15</f>
        <v>132</v>
      </c>
      <c r="AJ30" s="149">
        <f>'G-4'!T16</f>
        <v>126</v>
      </c>
      <c r="AK30" s="149">
        <f>'G-4'!T17</f>
        <v>128.5</v>
      </c>
      <c r="AL30" s="149">
        <f>'G-4'!T18</f>
        <v>120.5</v>
      </c>
      <c r="AM30" s="149">
        <f>'G-4'!T19</f>
        <v>125.5</v>
      </c>
      <c r="AN30" s="149">
        <f>'G-4'!T20</f>
        <v>119</v>
      </c>
      <c r="AO30" s="149">
        <f>'G-4'!T21</f>
        <v>115.5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ht="16.5" customHeight="1" x14ac:dyDescent="0.2">
      <c r="A31" s="100" t="s">
        <v>104</v>
      </c>
      <c r="B31" s="149"/>
      <c r="C31" s="149"/>
      <c r="D31" s="149"/>
      <c r="E31" s="149">
        <f>B30+C30+D30+E30</f>
        <v>309</v>
      </c>
      <c r="F31" s="149">
        <f t="shared" ref="F31:K31" si="24">C30+D30+E30+F30</f>
        <v>335.5</v>
      </c>
      <c r="G31" s="149">
        <f t="shared" si="24"/>
        <v>356</v>
      </c>
      <c r="H31" s="149">
        <f t="shared" si="24"/>
        <v>375</v>
      </c>
      <c r="I31" s="149">
        <f t="shared" si="24"/>
        <v>391.5</v>
      </c>
      <c r="J31" s="149">
        <f t="shared" si="24"/>
        <v>437.5</v>
      </c>
      <c r="K31" s="149">
        <f t="shared" si="24"/>
        <v>436</v>
      </c>
      <c r="L31" s="150"/>
      <c r="M31" s="149"/>
      <c r="N31" s="149"/>
      <c r="O31" s="149"/>
      <c r="P31" s="149">
        <f>M30+N30+O30+P30</f>
        <v>432.5</v>
      </c>
      <c r="Q31" s="149">
        <f t="shared" ref="Q31:AB31" si="25">N30+O30+P30+Q30</f>
        <v>475</v>
      </c>
      <c r="R31" s="149">
        <f t="shared" si="25"/>
        <v>488</v>
      </c>
      <c r="S31" s="149">
        <f t="shared" si="25"/>
        <v>506</v>
      </c>
      <c r="T31" s="149">
        <f t="shared" si="25"/>
        <v>501</v>
      </c>
      <c r="U31" s="149">
        <f t="shared" si="25"/>
        <v>472</v>
      </c>
      <c r="V31" s="149">
        <f t="shared" si="25"/>
        <v>457</v>
      </c>
      <c r="W31" s="149">
        <f t="shared" si="25"/>
        <v>412</v>
      </c>
      <c r="X31" s="149">
        <f t="shared" si="25"/>
        <v>415</v>
      </c>
      <c r="Y31" s="149">
        <f t="shared" si="25"/>
        <v>434.5</v>
      </c>
      <c r="Z31" s="149">
        <f t="shared" si="25"/>
        <v>483.5</v>
      </c>
      <c r="AA31" s="149">
        <f t="shared" si="25"/>
        <v>512.5</v>
      </c>
      <c r="AB31" s="149">
        <f t="shared" si="25"/>
        <v>539.5</v>
      </c>
      <c r="AC31" s="150"/>
      <c r="AD31" s="149"/>
      <c r="AE31" s="149"/>
      <c r="AF31" s="149"/>
      <c r="AG31" s="149">
        <f>AD30+AE30+AF30+AG30</f>
        <v>505</v>
      </c>
      <c r="AH31" s="149">
        <f t="shared" ref="AH31:AO31" si="26">AE30+AF30+AG30+AH30</f>
        <v>522.5</v>
      </c>
      <c r="AI31" s="149">
        <f t="shared" si="26"/>
        <v>528.5</v>
      </c>
      <c r="AJ31" s="149">
        <f t="shared" si="26"/>
        <v>512</v>
      </c>
      <c r="AK31" s="149">
        <f t="shared" si="26"/>
        <v>523</v>
      </c>
      <c r="AL31" s="149">
        <f t="shared" si="26"/>
        <v>507</v>
      </c>
      <c r="AM31" s="149">
        <f t="shared" si="26"/>
        <v>500.5</v>
      </c>
      <c r="AN31" s="149">
        <f t="shared" si="26"/>
        <v>493.5</v>
      </c>
      <c r="AO31" s="149">
        <f t="shared" si="26"/>
        <v>480.5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97" t="s">
        <v>105</v>
      </c>
      <c r="B32" s="151"/>
      <c r="C32" s="152" t="s">
        <v>106</v>
      </c>
      <c r="D32" s="153">
        <f>DIRECCIONALIDAD!J37/100</f>
        <v>0</v>
      </c>
      <c r="E32" s="152"/>
      <c r="F32" s="152" t="s">
        <v>107</v>
      </c>
      <c r="G32" s="153">
        <f>DIRECCIONALIDAD!J38/100</f>
        <v>0.69457013574660631</v>
      </c>
      <c r="H32" s="152"/>
      <c r="I32" s="152" t="s">
        <v>108</v>
      </c>
      <c r="J32" s="153">
        <f>DIRECCIONALIDAD!J39/100</f>
        <v>0.30542986425339369</v>
      </c>
      <c r="K32" s="154"/>
      <c r="L32" s="148"/>
      <c r="M32" s="151"/>
      <c r="N32" s="152"/>
      <c r="O32" s="152" t="s">
        <v>106</v>
      </c>
      <c r="P32" s="153">
        <f>DIRECCIONALIDAD!J40/100</f>
        <v>0</v>
      </c>
      <c r="Q32" s="152"/>
      <c r="R32" s="152"/>
      <c r="S32" s="152"/>
      <c r="T32" s="152" t="s">
        <v>107</v>
      </c>
      <c r="U32" s="153">
        <f>DIRECCIONALIDAD!J41/100</f>
        <v>0.74354243542435428</v>
      </c>
      <c r="V32" s="152"/>
      <c r="W32" s="152"/>
      <c r="X32" s="152"/>
      <c r="Y32" s="152" t="s">
        <v>108</v>
      </c>
      <c r="Z32" s="153">
        <f>DIRECCIONALIDAD!J42/100</f>
        <v>0.25645756457564578</v>
      </c>
      <c r="AA32" s="152"/>
      <c r="AB32" s="154"/>
      <c r="AC32" s="148"/>
      <c r="AD32" s="151"/>
      <c r="AE32" s="152" t="s">
        <v>106</v>
      </c>
      <c r="AF32" s="153">
        <f>DIRECCIONALIDAD!J43/100</f>
        <v>0</v>
      </c>
      <c r="AG32" s="152"/>
      <c r="AH32" s="152"/>
      <c r="AI32" s="152"/>
      <c r="AJ32" s="152" t="s">
        <v>107</v>
      </c>
      <c r="AK32" s="153">
        <f>DIRECCIONALIDAD!J44/100</f>
        <v>0.8467583497053045</v>
      </c>
      <c r="AL32" s="152"/>
      <c r="AM32" s="152"/>
      <c r="AN32" s="152" t="s">
        <v>108</v>
      </c>
      <c r="AO32" s="155">
        <f>DIRECCIONALIDAD!J45/100</f>
        <v>0.15324165029469547</v>
      </c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60" t="s">
        <v>152</v>
      </c>
      <c r="B33" s="161">
        <f>MAX(B31:K31)</f>
        <v>437.5</v>
      </c>
      <c r="C33" s="152" t="s">
        <v>106</v>
      </c>
      <c r="D33" s="162">
        <f>+B33*D32</f>
        <v>0</v>
      </c>
      <c r="E33" s="152"/>
      <c r="F33" s="152" t="s">
        <v>107</v>
      </c>
      <c r="G33" s="162">
        <f>+B33*G32</f>
        <v>303.87443438914028</v>
      </c>
      <c r="H33" s="152"/>
      <c r="I33" s="152" t="s">
        <v>108</v>
      </c>
      <c r="J33" s="162">
        <f>+B33*J32</f>
        <v>133.62556561085975</v>
      </c>
      <c r="K33" s="154"/>
      <c r="L33" s="148"/>
      <c r="M33" s="161">
        <f>MAX(M31:AB31)</f>
        <v>539.5</v>
      </c>
      <c r="N33" s="152"/>
      <c r="O33" s="152" t="s">
        <v>106</v>
      </c>
      <c r="P33" s="163">
        <f>+M33*P32</f>
        <v>0</v>
      </c>
      <c r="Q33" s="152"/>
      <c r="R33" s="152"/>
      <c r="S33" s="152"/>
      <c r="T33" s="152" t="s">
        <v>107</v>
      </c>
      <c r="U33" s="163">
        <f>+M33*U32</f>
        <v>401.14114391143914</v>
      </c>
      <c r="V33" s="152"/>
      <c r="W33" s="152"/>
      <c r="X33" s="152"/>
      <c r="Y33" s="152" t="s">
        <v>108</v>
      </c>
      <c r="Z33" s="163">
        <f>+M33*Z32</f>
        <v>138.35885608856088</v>
      </c>
      <c r="AA33" s="152"/>
      <c r="AB33" s="154"/>
      <c r="AC33" s="148"/>
      <c r="AD33" s="161">
        <f>MAX(AD31:AO31)</f>
        <v>528.5</v>
      </c>
      <c r="AE33" s="152" t="s">
        <v>106</v>
      </c>
      <c r="AF33" s="162">
        <f>+AD33*AF32</f>
        <v>0</v>
      </c>
      <c r="AG33" s="152"/>
      <c r="AH33" s="152"/>
      <c r="AI33" s="152"/>
      <c r="AJ33" s="152" t="s">
        <v>107</v>
      </c>
      <c r="AK33" s="162">
        <f>+AD33*AK32</f>
        <v>447.51178781925341</v>
      </c>
      <c r="AL33" s="152"/>
      <c r="AM33" s="152"/>
      <c r="AN33" s="152" t="s">
        <v>108</v>
      </c>
      <c r="AO33" s="164">
        <f>+AD33*AO32</f>
        <v>80.988212180746558</v>
      </c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ht="16.5" customHeight="1" x14ac:dyDescent="0.2">
      <c r="A34" s="165"/>
      <c r="B34" s="166"/>
      <c r="C34" s="167"/>
      <c r="D34" s="168"/>
      <c r="E34" s="167"/>
      <c r="F34" s="167"/>
      <c r="G34" s="168"/>
      <c r="H34" s="167"/>
      <c r="I34" s="167"/>
      <c r="J34" s="168"/>
      <c r="K34" s="167"/>
      <c r="L34" s="148"/>
      <c r="M34" s="166"/>
      <c r="N34" s="167"/>
      <c r="O34" s="167"/>
      <c r="P34" s="169"/>
      <c r="Q34" s="167"/>
      <c r="R34" s="167"/>
      <c r="S34" s="167"/>
      <c r="T34" s="152"/>
      <c r="U34" s="163"/>
      <c r="V34" s="167"/>
      <c r="W34" s="167"/>
      <c r="X34" s="167"/>
      <c r="Y34" s="167"/>
      <c r="Z34" s="169"/>
      <c r="AA34" s="167"/>
      <c r="AB34" s="167"/>
      <c r="AC34" s="148"/>
      <c r="AD34" s="166"/>
      <c r="AE34" s="167"/>
      <c r="AF34" s="168"/>
      <c r="AG34" s="167"/>
      <c r="AH34" s="167"/>
      <c r="AI34" s="167"/>
      <c r="AJ34" s="167"/>
      <c r="AK34" s="168"/>
      <c r="AL34" s="167"/>
      <c r="AM34" s="167"/>
      <c r="AN34" s="167"/>
      <c r="AO34" s="168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ht="16.5" customHeight="1" x14ac:dyDescent="0.2">
      <c r="A35" s="92"/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250" t="s">
        <v>102</v>
      </c>
      <c r="U35" s="250"/>
      <c r="V35" s="147" t="s">
        <v>109</v>
      </c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ht="16.5" customHeight="1" x14ac:dyDescent="0.2">
      <c r="A36" s="100" t="s">
        <v>103</v>
      </c>
      <c r="B36" s="149">
        <f t="shared" ref="B36:K36" si="27">B13+B18+B24+B30</f>
        <v>563.5</v>
      </c>
      <c r="C36" s="149">
        <f t="shared" si="27"/>
        <v>587.5</v>
      </c>
      <c r="D36" s="149">
        <f t="shared" si="27"/>
        <v>625</v>
      </c>
      <c r="E36" s="149">
        <f t="shared" si="27"/>
        <v>592.5</v>
      </c>
      <c r="F36" s="149">
        <f t="shared" si="27"/>
        <v>627</v>
      </c>
      <c r="G36" s="149">
        <f t="shared" si="27"/>
        <v>666.5</v>
      </c>
      <c r="H36" s="149">
        <f t="shared" si="27"/>
        <v>651</v>
      </c>
      <c r="I36" s="149">
        <f t="shared" si="27"/>
        <v>639</v>
      </c>
      <c r="J36" s="149">
        <f t="shared" si="27"/>
        <v>590</v>
      </c>
      <c r="K36" s="149">
        <f t="shared" si="27"/>
        <v>613.5</v>
      </c>
      <c r="L36" s="150"/>
      <c r="M36" s="149">
        <f t="shared" ref="M36:AB36" si="28">M13+M18+M24+M30</f>
        <v>591.5</v>
      </c>
      <c r="N36" s="149">
        <f t="shared" si="28"/>
        <v>658</v>
      </c>
      <c r="O36" s="149">
        <f t="shared" si="28"/>
        <v>693</v>
      </c>
      <c r="P36" s="149">
        <f t="shared" si="28"/>
        <v>645.5</v>
      </c>
      <c r="Q36" s="149">
        <f t="shared" si="28"/>
        <v>666</v>
      </c>
      <c r="R36" s="149">
        <f t="shared" si="28"/>
        <v>691</v>
      </c>
      <c r="S36" s="149">
        <f t="shared" si="28"/>
        <v>681</v>
      </c>
      <c r="T36" s="149">
        <f t="shared" si="28"/>
        <v>604.5</v>
      </c>
      <c r="U36" s="149">
        <f t="shared" si="28"/>
        <v>581.5</v>
      </c>
      <c r="V36" s="149">
        <f t="shared" si="28"/>
        <v>569</v>
      </c>
      <c r="W36" s="149">
        <f t="shared" si="28"/>
        <v>630.5</v>
      </c>
      <c r="X36" s="149">
        <f t="shared" si="28"/>
        <v>658.5</v>
      </c>
      <c r="Y36" s="149">
        <f t="shared" si="28"/>
        <v>674.5</v>
      </c>
      <c r="Z36" s="149">
        <f t="shared" si="28"/>
        <v>728</v>
      </c>
      <c r="AA36" s="149">
        <f t="shared" si="28"/>
        <v>671</v>
      </c>
      <c r="AB36" s="149">
        <f t="shared" si="28"/>
        <v>707</v>
      </c>
      <c r="AC36" s="150"/>
      <c r="AD36" s="149">
        <f t="shared" ref="AD36:AO36" si="29">AD13+AD18+AD24+AD30</f>
        <v>661.5</v>
      </c>
      <c r="AE36" s="149">
        <f t="shared" si="29"/>
        <v>683</v>
      </c>
      <c r="AF36" s="149">
        <f t="shared" si="29"/>
        <v>719.5</v>
      </c>
      <c r="AG36" s="149">
        <f t="shared" si="29"/>
        <v>718.5</v>
      </c>
      <c r="AH36" s="149">
        <f t="shared" si="29"/>
        <v>706.5</v>
      </c>
      <c r="AI36" s="149">
        <f t="shared" si="29"/>
        <v>733</v>
      </c>
      <c r="AJ36" s="149">
        <f t="shared" si="29"/>
        <v>737</v>
      </c>
      <c r="AK36" s="149">
        <f t="shared" si="29"/>
        <v>670</v>
      </c>
      <c r="AL36" s="149">
        <f t="shared" si="29"/>
        <v>656</v>
      </c>
      <c r="AM36" s="149">
        <f t="shared" si="29"/>
        <v>647</v>
      </c>
      <c r="AN36" s="149">
        <f t="shared" si="29"/>
        <v>628.5</v>
      </c>
      <c r="AO36" s="149">
        <f t="shared" si="29"/>
        <v>618.5</v>
      </c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  <c r="BR36" s="101"/>
      <c r="BS36" s="101"/>
      <c r="BT36" s="101"/>
      <c r="BU36" s="101"/>
      <c r="BV36" s="101"/>
      <c r="BW36" s="101"/>
      <c r="BX36" s="101"/>
      <c r="BY36" s="101"/>
      <c r="BZ36" s="101"/>
      <c r="CA36" s="101"/>
      <c r="CB36" s="101"/>
      <c r="CC36" s="101"/>
    </row>
    <row r="37" spans="1:81" ht="16.5" customHeight="1" x14ac:dyDescent="0.2">
      <c r="A37" s="100" t="s">
        <v>104</v>
      </c>
      <c r="B37" s="149"/>
      <c r="C37" s="149"/>
      <c r="D37" s="149"/>
      <c r="E37" s="149">
        <f>B36+C36+D36+E36</f>
        <v>2368.5</v>
      </c>
      <c r="F37" s="149">
        <f t="shared" ref="F37:K37" si="30">C36+D36+E36+F36</f>
        <v>2432</v>
      </c>
      <c r="G37" s="149">
        <f t="shared" si="30"/>
        <v>2511</v>
      </c>
      <c r="H37" s="149">
        <f t="shared" si="30"/>
        <v>2537</v>
      </c>
      <c r="I37" s="149">
        <f t="shared" si="30"/>
        <v>2583.5</v>
      </c>
      <c r="J37" s="149">
        <f t="shared" si="30"/>
        <v>2546.5</v>
      </c>
      <c r="K37" s="149">
        <f t="shared" si="30"/>
        <v>2493.5</v>
      </c>
      <c r="L37" s="150"/>
      <c r="M37" s="149"/>
      <c r="N37" s="149"/>
      <c r="O37" s="149"/>
      <c r="P37" s="149">
        <f>M36+N36+O36+P36</f>
        <v>2588</v>
      </c>
      <c r="Q37" s="149">
        <f t="shared" ref="Q37:AB37" si="31">N36+O36+P36+Q36</f>
        <v>2662.5</v>
      </c>
      <c r="R37" s="149">
        <f t="shared" si="31"/>
        <v>2695.5</v>
      </c>
      <c r="S37" s="149">
        <f t="shared" si="31"/>
        <v>2683.5</v>
      </c>
      <c r="T37" s="149">
        <f t="shared" si="31"/>
        <v>2642.5</v>
      </c>
      <c r="U37" s="149">
        <f t="shared" si="31"/>
        <v>2558</v>
      </c>
      <c r="V37" s="149">
        <f t="shared" si="31"/>
        <v>2436</v>
      </c>
      <c r="W37" s="149">
        <f t="shared" si="31"/>
        <v>2385.5</v>
      </c>
      <c r="X37" s="149">
        <f t="shared" si="31"/>
        <v>2439.5</v>
      </c>
      <c r="Y37" s="149">
        <f t="shared" si="31"/>
        <v>2532.5</v>
      </c>
      <c r="Z37" s="149">
        <f t="shared" si="31"/>
        <v>2691.5</v>
      </c>
      <c r="AA37" s="149">
        <f t="shared" si="31"/>
        <v>2732</v>
      </c>
      <c r="AB37" s="149">
        <f t="shared" si="31"/>
        <v>2780.5</v>
      </c>
      <c r="AC37" s="150"/>
      <c r="AD37" s="149"/>
      <c r="AE37" s="149"/>
      <c r="AF37" s="149"/>
      <c r="AG37" s="149">
        <f>AD36+AE36+AF36+AG36</f>
        <v>2782.5</v>
      </c>
      <c r="AH37" s="149">
        <f t="shared" ref="AH37:AO37" si="32">AE36+AF36+AG36+AH36</f>
        <v>2827.5</v>
      </c>
      <c r="AI37" s="149">
        <f t="shared" si="32"/>
        <v>2877.5</v>
      </c>
      <c r="AJ37" s="149">
        <f t="shared" si="32"/>
        <v>2895</v>
      </c>
      <c r="AK37" s="149">
        <f t="shared" si="32"/>
        <v>2846.5</v>
      </c>
      <c r="AL37" s="149">
        <f t="shared" si="32"/>
        <v>2796</v>
      </c>
      <c r="AM37" s="149">
        <f t="shared" si="32"/>
        <v>2710</v>
      </c>
      <c r="AN37" s="149">
        <f t="shared" si="32"/>
        <v>2601.5</v>
      </c>
      <c r="AO37" s="149">
        <f t="shared" si="32"/>
        <v>2550</v>
      </c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  <c r="BT37" s="101"/>
      <c r="BU37" s="101"/>
      <c r="BV37" s="101"/>
      <c r="BW37" s="101"/>
      <c r="BX37" s="101"/>
      <c r="BY37" s="101"/>
      <c r="BZ37" s="101"/>
      <c r="CA37" s="101"/>
      <c r="CB37" s="101"/>
      <c r="CC37" s="101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251"/>
      <c r="R39" s="251"/>
      <c r="S39" s="251"/>
      <c r="T39" s="251"/>
      <c r="U39" s="251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101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101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101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  <row r="84" spans="1:81" x14ac:dyDescent="0.2">
      <c r="A84" s="92"/>
      <c r="B84" s="92"/>
      <c r="C84" s="92"/>
      <c r="D84" s="92"/>
      <c r="E84" s="92"/>
      <c r="F84" s="92"/>
      <c r="G84" s="10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/>
      <c r="BX84" s="92"/>
      <c r="BY84" s="92"/>
      <c r="BZ84" s="92"/>
      <c r="CA84" s="92"/>
      <c r="CB84" s="92"/>
      <c r="CC84" s="92"/>
    </row>
    <row r="85" spans="1:8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92"/>
      <c r="BT85" s="92"/>
      <c r="BU85" s="92"/>
      <c r="BV85" s="92"/>
      <c r="BW85" s="92"/>
      <c r="BX85" s="92"/>
      <c r="BY85" s="92"/>
      <c r="BZ85" s="92"/>
      <c r="CA85" s="92"/>
      <c r="CB85" s="92"/>
      <c r="CC85" s="92"/>
    </row>
    <row r="86" spans="1:8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92"/>
      <c r="BT86" s="92"/>
      <c r="BU86" s="92"/>
      <c r="BV86" s="92"/>
      <c r="BW86" s="92"/>
      <c r="BX86" s="92"/>
      <c r="BY86" s="92"/>
      <c r="BZ86" s="92"/>
      <c r="CA86" s="92"/>
      <c r="CB86" s="92"/>
      <c r="CC86" s="92"/>
    </row>
  </sheetData>
  <mergeCells count="20">
    <mergeCell ref="T35:U35"/>
    <mergeCell ref="Q39:U39"/>
    <mergeCell ref="O8:S8"/>
    <mergeCell ref="AH8:AI8"/>
    <mergeCell ref="AJ8:AM8"/>
    <mergeCell ref="T12:U12"/>
    <mergeCell ref="T17:U17"/>
    <mergeCell ref="T23:U23"/>
    <mergeCell ref="T29:U29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1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G-Totales</vt:lpstr>
      <vt:lpstr>G-7</vt:lpstr>
      <vt:lpstr>DIRECCIONALIDAD</vt:lpstr>
      <vt:lpstr>DIAGRAMA DE VOL</vt:lpstr>
      <vt:lpstr>'G-2'!Área_de_impresión</vt:lpstr>
      <vt:lpstr>'G-3'!Área_de_impresión</vt:lpstr>
      <vt:lpstr>'G-4'!Área_de_impresión</vt:lpstr>
      <vt:lpstr>'G-7'!Área_de_impresión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2016-11-15T15:49:11Z</cp:lastPrinted>
  <dcterms:created xsi:type="dcterms:W3CDTF">1998-04-02T13:38:56Z</dcterms:created>
  <dcterms:modified xsi:type="dcterms:W3CDTF">2017-12-11T16:50:02Z</dcterms:modified>
</cp:coreProperties>
</file>